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1ER TRIMESTRE 202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<sst xmlns="http://schemas.openxmlformats.org/spreadsheetml/2006/main" count="65" uniqueCount="23">
  <si>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</si>
  <si>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</si>
  <si>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</si>
  <si>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</si>
  <si>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</si>
  <si>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</si>
  <si>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</si>
  <si>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</si>
  <si>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</si>
  <si>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</si>
  <si>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</si>
  <si>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</si>
  <si>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</si>
  <si>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</si>
  <si>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</si>
  <si>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</si>
  <si>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</si>
  <si>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</si>
  <si>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31 DE MARZO  DE 2024</t>
  </si>
  <si>
    <t>ASIGNACION PRESUPUESTARIA  ENERO-MARZO 2024</t>
  </si>
  <si>
    <t>APOYO ESTATAL ENERO-MARZO 2024</t>
  </si>
  <si>
    <t>REINTEGRO PREDIAL ENERO-MARZO 2024</t>
  </si>
  <si>
    <t>REINTEGRO AGUA POTABLE ENERO-MARZO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</si>
</sst>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3" fillId="0" borderId="12" xfId="52" applyNumberFormat="1" applyFont="1" applyFill="1" applyBorder="1" applyAlignment="1" applyProtection="1">
      <alignment vertical="center"/>
      <protection/>
    </xf>
    <xf numFmtId="4" fontId="6" fillId="0" borderId="12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3" fillId="0" borderId="13" xfId="52" applyFont="1" applyBorder="1" applyAlignment="1">
      <alignment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4" fontId="42" fillId="0" borderId="0" xfId="49" applyFont="1" applyAlignment="1">
      <alignment/>
    </xf>
    <xf numFmtId="44" fontId="43" fillId="0" borderId="0" xfId="49" applyFont="1" applyAlignment="1">
      <alignment/>
    </xf>
    <xf numFmtId="44" fontId="43" fillId="0" borderId="0" xfId="0" applyNumberFormat="1" applyFont="1" applyAlignment="1">
      <alignment/>
    </xf>
    <xf numFmtId="0" fontId="3" fillId="0" borderId="12" xfId="52" applyFont="1" applyBorder="1" applyAlignment="1">
      <alignment horizontal="center" vertical="center" wrapText="1"/>
      <protection/>
    </xf>
    <xf numFmtId="4" fontId="5" fillId="0" borderId="16" xfId="52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44" fontId="42" fillId="0" borderId="0" xfId="49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49" applyNumberFormat="1" applyFont="1" applyFill="1" applyAlignment="1">
      <alignment/>
    </xf>
    <xf numFmtId="44" fontId="44" fillId="0" borderId="12" xfId="49" applyFont="1" applyFill="1" applyBorder="1" applyAlignment="1">
      <alignment/>
    </xf>
    <xf numFmtId="44" fontId="44" fillId="0" borderId="15" xfId="0" applyNumberFormat="1" applyFont="1" applyFill="1" applyBorder="1" applyAlignment="1">
      <alignment/>
    </xf>
    <xf numFmtId="0" fontId="3" fillId="0" borderId="17" xfId="52" applyFont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vertical="center"/>
      <protection/>
    </xf>
    <xf numFmtId="0" fontId="4" fillId="0" borderId="19" xfId="52" applyFont="1" applyFill="1" applyBorder="1" applyAlignment="1">
      <alignment vertical="center"/>
      <protection/>
    </xf>
    <xf numFmtId="0" fontId="4" fillId="0" borderId="20" xfId="52" applyFont="1" applyFill="1" applyBorder="1" applyAlignment="1">
      <alignment vertical="center"/>
      <protection/>
    </xf>
    <xf numFmtId="44" fontId="44" fillId="0" borderId="21" xfId="49" applyFont="1" applyFill="1" applyBorder="1" applyAlignment="1">
      <alignment/>
    </xf>
    <xf numFmtId="44" fontId="44" fillId="0" borderId="21" xfId="0" applyNumberFormat="1" applyFont="1" applyFill="1" applyBorder="1" applyAlignment="1">
      <alignment/>
    </xf>
    <xf numFmtId="44" fontId="44" fillId="0" borderId="22" xfId="0" applyNumberFormat="1" applyFont="1" applyFill="1" applyBorder="1" applyAlignment="1">
      <alignment/>
    </xf>
    <xf numFmtId="0" fontId="3" fillId="0" borderId="17" xfId="52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6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696075" y="4038600"/>
          <a:ext cx="42767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28575</xdr:rowOff>
    </xdr:from>
    <xdr:to>
      <xdr:col>6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C33" sqref="C33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28.57421875" style="2" customWidth="1"/>
    <col min="5" max="6" width="25.421875" style="2" customWidth="1"/>
    <col min="7" max="7" width="31.140625" style="2" customWidth="1"/>
    <col min="8" max="8" width="16.7109375" style="2" customWidth="1"/>
    <col min="9" max="16384" width="11.57421875" style="2" customWidth="1"/>
  </cols>
  <sheetData>
    <row r="1" spans="2:8" ht="51" customHeight="1" thickBot="1">
      <c r="B1" s="9"/>
      <c r="C1" s="33" t="s">
        <v>18</v>
      </c>
      <c r="D1" s="33"/>
      <c r="E1" s="33"/>
      <c r="F1" s="26"/>
      <c r="G1" s="10"/>
      <c r="H1" s="1"/>
    </row>
    <row r="2" spans="2:7" ht="81" customHeight="1" thickBot="1">
      <c r="B2" s="12" t="s">
        <v>0</v>
      </c>
      <c r="C2" s="12" t="s">
        <v>19</v>
      </c>
      <c r="D2" s="12" t="s">
        <v>20</v>
      </c>
      <c r="E2" s="18" t="s">
        <v>21</v>
      </c>
      <c r="F2" s="18" t="s">
        <v>22</v>
      </c>
      <c r="G2" s="12" t="s">
        <v>1</v>
      </c>
    </row>
    <row r="3" spans="2:7" ht="12.75">
      <c r="B3" s="27" t="s">
        <v>3</v>
      </c>
      <c r="C3" s="3">
        <f>Hoja1!F2</f>
        <v>105243.68999999999</v>
      </c>
      <c r="D3" s="3">
        <f>Hoja1!J2</f>
        <v>45984.96</v>
      </c>
      <c r="E3" s="3"/>
      <c r="F3" s="3"/>
      <c r="G3" s="3">
        <f aca="true" t="shared" si="0" ref="G3:G12">SUM(C3:E3)</f>
        <v>151228.65</v>
      </c>
    </row>
    <row r="4" spans="2:7" ht="12.75">
      <c r="B4" s="28" t="s">
        <v>4</v>
      </c>
      <c r="C4" s="4">
        <f>Hoja1!F3</f>
        <v>58355.07000000001</v>
      </c>
      <c r="D4" s="4">
        <f>Hoja1!J3</f>
        <v>18245.260000000002</v>
      </c>
      <c r="E4" s="4"/>
      <c r="F4" s="4"/>
      <c r="G4" s="4">
        <f t="shared" si="0"/>
        <v>76600.33000000002</v>
      </c>
    </row>
    <row r="5" spans="2:7" ht="12.75">
      <c r="B5" s="28" t="s">
        <v>5</v>
      </c>
      <c r="C5" s="4">
        <f>Hoja1!F4</f>
        <v>89847.56999999999</v>
      </c>
      <c r="D5" s="4">
        <f>Hoja1!J4</f>
        <v>45984.96</v>
      </c>
      <c r="E5" s="4"/>
      <c r="F5" s="4"/>
      <c r="G5" s="4">
        <f t="shared" si="0"/>
        <v>135832.53</v>
      </c>
    </row>
    <row r="6" spans="2:7" ht="12.75">
      <c r="B6" s="28" t="s">
        <v>6</v>
      </c>
      <c r="C6" s="4">
        <f>Hoja1!F5</f>
        <v>104750.91</v>
      </c>
      <c r="D6" s="4">
        <f>Hoja1!J5</f>
        <v>45984.96</v>
      </c>
      <c r="E6" s="4"/>
      <c r="F6" s="4"/>
      <c r="G6" s="4">
        <f t="shared" si="0"/>
        <v>150735.87</v>
      </c>
    </row>
    <row r="7" spans="2:7" ht="16.5" customHeight="1">
      <c r="B7" s="28" t="s">
        <v>7</v>
      </c>
      <c r="C7" s="4">
        <f>Hoja1!F6</f>
        <v>51429.38999999999</v>
      </c>
      <c r="D7" s="4">
        <f>Hoja1!J6</f>
        <v>14231.5</v>
      </c>
      <c r="E7" s="4"/>
      <c r="F7" s="4"/>
      <c r="G7" s="4">
        <f t="shared" si="0"/>
        <v>65660.88999999998</v>
      </c>
    </row>
    <row r="8" spans="2:7" ht="12.75">
      <c r="B8" s="28" t="s">
        <v>8</v>
      </c>
      <c r="C8" s="4">
        <f>Hoja1!F7</f>
        <v>93846.18000000001</v>
      </c>
      <c r="D8" s="4">
        <f>Hoja1!J7</f>
        <v>45983.26</v>
      </c>
      <c r="E8" s="4"/>
      <c r="F8" s="4"/>
      <c r="G8" s="4">
        <f t="shared" si="0"/>
        <v>139829.44</v>
      </c>
    </row>
    <row r="9" spans="2:7" ht="12.75">
      <c r="B9" s="28" t="s">
        <v>9</v>
      </c>
      <c r="C9" s="4">
        <f>Hoja1!F8</f>
        <v>105308.64000000001</v>
      </c>
      <c r="D9" s="4">
        <f>Hoja1!J8</f>
        <v>45984.96</v>
      </c>
      <c r="E9" s="4"/>
      <c r="F9" s="4"/>
      <c r="G9" s="4">
        <f t="shared" si="0"/>
        <v>151293.6</v>
      </c>
    </row>
    <row r="10" spans="2:7" ht="12.75">
      <c r="B10" s="28" t="s">
        <v>10</v>
      </c>
      <c r="C10" s="4">
        <f>Hoja1!F9</f>
        <v>57747.63</v>
      </c>
      <c r="D10" s="4">
        <f>Hoja1!J9</f>
        <v>14577.86</v>
      </c>
      <c r="E10" s="4"/>
      <c r="F10" s="4"/>
      <c r="G10" s="4">
        <f t="shared" si="0"/>
        <v>72325.48999999999</v>
      </c>
    </row>
    <row r="11" spans="2:7" ht="12.75">
      <c r="B11" s="28" t="s">
        <v>11</v>
      </c>
      <c r="C11" s="4">
        <f>Hoja1!F10</f>
        <v>88247.85</v>
      </c>
      <c r="D11" s="4">
        <f>Hoja1!J10</f>
        <v>19070.41</v>
      </c>
      <c r="E11" s="4"/>
      <c r="F11" s="4"/>
      <c r="G11" s="4">
        <f t="shared" si="0"/>
        <v>107318.26000000001</v>
      </c>
    </row>
    <row r="12" spans="2:7" ht="12.75">
      <c r="B12" s="28" t="s">
        <v>12</v>
      </c>
      <c r="C12" s="4">
        <f>Hoja1!F11</f>
        <v>53151.96</v>
      </c>
      <c r="D12" s="4">
        <f>Hoja1!J11</f>
        <v>11205.9</v>
      </c>
      <c r="E12" s="4"/>
      <c r="F12" s="4"/>
      <c r="G12" s="4">
        <f t="shared" si="0"/>
        <v>64357.86</v>
      </c>
    </row>
    <row r="13" spans="2:7" ht="13.5" thickBot="1">
      <c r="B13" s="29" t="s">
        <v>13</v>
      </c>
      <c r="C13" s="19">
        <f>Hoja1!F12</f>
        <v>1048157.5499999999</v>
      </c>
      <c r="D13" s="19">
        <f>Hoja1!J12</f>
        <v>1185920.99</v>
      </c>
      <c r="E13" s="4">
        <f>6092+81036+63400</f>
        <v>150528</v>
      </c>
      <c r="F13" s="4">
        <f>17700+46950+32600</f>
        <v>97250</v>
      </c>
      <c r="G13" s="4">
        <f>SUM(C13:F13)</f>
        <v>2481856.54</v>
      </c>
    </row>
    <row r="14" spans="2:7" ht="13.5" thickBot="1">
      <c r="B14" s="5" t="s">
        <v>2</v>
      </c>
      <c r="C14" s="6">
        <f>SUM(C3:C13)</f>
        <v>1856086.44</v>
      </c>
      <c r="D14" s="6">
        <f>SUM(D3:D13)</f>
        <v>1493175.02</v>
      </c>
      <c r="E14" s="6">
        <f>SUM(E3:E13)</f>
        <v>150528</v>
      </c>
      <c r="F14" s="6">
        <f>SUM(F3:F13)</f>
        <v>97250</v>
      </c>
      <c r="G14" s="6">
        <f>SUM(G3:G13)</f>
        <v>3597039.46</v>
      </c>
    </row>
    <row r="18" spans="2:10" ht="12.75">
      <c r="B18" s="7"/>
      <c r="C18" s="7"/>
      <c r="D18" s="7"/>
      <c r="E18" s="7"/>
      <c r="F18" s="7"/>
      <c r="G18" s="7"/>
      <c r="H18" s="7"/>
      <c r="I18" s="8"/>
      <c r="J18" s="7"/>
    </row>
    <row r="19" spans="2:10" ht="12.75">
      <c r="B19" s="7"/>
      <c r="C19" s="7"/>
      <c r="D19" s="7"/>
      <c r="E19" s="7"/>
      <c r="F19" s="7"/>
      <c r="G19" s="7"/>
      <c r="H19" s="7"/>
      <c r="I19" s="8"/>
      <c r="J19" s="7"/>
    </row>
    <row r="20" spans="2:10" ht="12.75">
      <c r="B20" s="7"/>
      <c r="C20" s="7"/>
      <c r="D20" s="7"/>
      <c r="E20" s="7"/>
      <c r="F20" s="7"/>
      <c r="G20" s="7"/>
      <c r="H20" s="8"/>
      <c r="I20" s="7"/>
      <c r="J20" s="7"/>
    </row>
    <row r="21" spans="2:10" ht="12.75">
      <c r="B21" s="7"/>
      <c r="C21" s="7"/>
      <c r="D21" s="7"/>
      <c r="E21" s="7"/>
      <c r="F21" s="7"/>
      <c r="G21" s="7"/>
      <c r="H21" s="8"/>
      <c r="I21" s="7"/>
      <c r="J21" s="7"/>
    </row>
    <row r="22" spans="2:10" ht="12.75">
      <c r="B22" s="7"/>
      <c r="C22" s="7"/>
      <c r="D22" s="7"/>
      <c r="E22" s="7"/>
      <c r="F22" s="7"/>
      <c r="G22" s="7"/>
      <c r="H22" s="7"/>
      <c r="I22" s="7"/>
      <c r="J22" s="7"/>
    </row>
    <row r="23" spans="2:10" ht="12.75">
      <c r="B23" s="7"/>
      <c r="C23" s="7"/>
      <c r="D23" s="7"/>
      <c r="E23" s="7"/>
      <c r="F23" s="7"/>
      <c r="G23" s="7"/>
      <c r="H23" s="7"/>
      <c r="I23" s="7"/>
      <c r="J23" s="7"/>
    </row>
    <row r="24" spans="2:10" ht="12.75">
      <c r="B24" s="7"/>
      <c r="C24" s="7"/>
      <c r="D24" s="7"/>
      <c r="E24" s="7"/>
      <c r="F24" s="7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</sheetData>
  <sheetProtection/>
  <mergeCells count="1">
    <mergeCell ref="C1:E1"/>
  </mergeCells>
  <printOptions/>
  <pageMargins left="0.2362204724409449" right="0.8267716535433072" top="0.7480314960629921" bottom="0.7480314960629921" header="0.31496062992125984" footer="0.31496062992125984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15.57421875" style="13" customWidth="1"/>
    <col min="2" max="2" width="14.28125" style="13" customWidth="1"/>
    <col min="3" max="3" width="4.421875" style="14" customWidth="1"/>
    <col min="4" max="4" width="5.7109375" style="13" customWidth="1"/>
    <col min="5" max="5" width="3.7109375" style="14" customWidth="1"/>
    <col min="6" max="6" width="18.57421875" style="13" customWidth="1"/>
    <col min="7" max="7" width="6.140625" style="13" customWidth="1"/>
    <col min="8" max="8" width="14.8515625" style="13" customWidth="1"/>
    <col min="9" max="9" width="3.140625" style="13" customWidth="1"/>
    <col min="10" max="10" width="17.00390625" style="13" customWidth="1"/>
    <col min="11" max="11" width="5.28125" style="13" customWidth="1"/>
    <col min="12" max="12" width="20.28125" style="13" customWidth="1"/>
    <col min="13" max="16384" width="11.421875" style="13" customWidth="1"/>
  </cols>
  <sheetData>
    <row r="1" spans="2:8" ht="13.5" thickBot="1">
      <c r="B1" s="13" t="s">
        <v>16</v>
      </c>
      <c r="H1" s="13" t="s">
        <v>17</v>
      </c>
    </row>
    <row r="2" spans="1:12" ht="13.5" thickBot="1">
      <c r="A2" s="11" t="s">
        <v>3</v>
      </c>
      <c r="B2" s="15">
        <f>30081.23+5000</f>
        <v>35081.229999999996</v>
      </c>
      <c r="C2" s="14" t="s">
        <v>14</v>
      </c>
      <c r="D2" s="13">
        <v>3</v>
      </c>
      <c r="E2" s="14" t="s">
        <v>15</v>
      </c>
      <c r="F2" s="30">
        <f aca="true" t="shared" si="0" ref="F2:F10">B2*D2</f>
        <v>105243.68999999999</v>
      </c>
      <c r="G2" s="20"/>
      <c r="H2" s="21">
        <f>15328.51+15328.21+15328.24</f>
        <v>45984.96</v>
      </c>
      <c r="I2" s="20"/>
      <c r="J2" s="31">
        <f>H2</f>
        <v>45984.96</v>
      </c>
      <c r="K2" s="22" t="s">
        <v>15</v>
      </c>
      <c r="L2" s="31">
        <f>F2+J2</f>
        <v>151228.65</v>
      </c>
    </row>
    <row r="3" spans="1:12" ht="13.5" thickBot="1">
      <c r="A3" s="11" t="s">
        <v>4</v>
      </c>
      <c r="B3" s="15">
        <f>14451.69+5000</f>
        <v>19451.690000000002</v>
      </c>
      <c r="C3" s="14" t="s">
        <v>14</v>
      </c>
      <c r="D3" s="13">
        <v>3</v>
      </c>
      <c r="E3" s="14" t="s">
        <v>15</v>
      </c>
      <c r="F3" s="30">
        <f t="shared" si="0"/>
        <v>58355.07000000001</v>
      </c>
      <c r="G3" s="20"/>
      <c r="H3" s="21">
        <f>6081.83+6081.71+6081.72-G3</f>
        <v>18245.260000000002</v>
      </c>
      <c r="I3" s="20"/>
      <c r="J3" s="31">
        <f aca="true" t="shared" si="1" ref="J3:J12">H3</f>
        <v>18245.260000000002</v>
      </c>
      <c r="K3" s="22" t="s">
        <v>15</v>
      </c>
      <c r="L3" s="32">
        <f aca="true" t="shared" si="2" ref="L3:L12">F3+J3</f>
        <v>76600.33000000002</v>
      </c>
    </row>
    <row r="4" spans="1:12" ht="13.5" thickBot="1">
      <c r="A4" s="11" t="s">
        <v>5</v>
      </c>
      <c r="B4" s="15">
        <f>24949.19+5000</f>
        <v>29949.19</v>
      </c>
      <c r="C4" s="14" t="s">
        <v>14</v>
      </c>
      <c r="D4" s="13">
        <v>3</v>
      </c>
      <c r="E4" s="14" t="s">
        <v>15</v>
      </c>
      <c r="F4" s="30">
        <f t="shared" si="0"/>
        <v>89847.56999999999</v>
      </c>
      <c r="G4" s="23"/>
      <c r="H4" s="21">
        <f>15328.51+15328.21+15328.24-G4</f>
        <v>45984.96</v>
      </c>
      <c r="I4" s="20"/>
      <c r="J4" s="31">
        <f>H4</f>
        <v>45984.96</v>
      </c>
      <c r="K4" s="22" t="s">
        <v>15</v>
      </c>
      <c r="L4" s="32">
        <f>F4+J4</f>
        <v>135832.53</v>
      </c>
    </row>
    <row r="5" spans="1:12" ht="13.5" thickBot="1">
      <c r="A5" s="11" t="s">
        <v>6</v>
      </c>
      <c r="B5" s="15">
        <f>29916.97+5000</f>
        <v>34916.97</v>
      </c>
      <c r="C5" s="14" t="s">
        <v>14</v>
      </c>
      <c r="D5" s="13">
        <v>3</v>
      </c>
      <c r="E5" s="14" t="s">
        <v>15</v>
      </c>
      <c r="F5" s="30">
        <f t="shared" si="0"/>
        <v>104750.91</v>
      </c>
      <c r="G5" s="20"/>
      <c r="H5" s="21">
        <f>15328.51+15328.21+15328.24</f>
        <v>45984.96</v>
      </c>
      <c r="I5" s="20"/>
      <c r="J5" s="31">
        <f t="shared" si="1"/>
        <v>45984.96</v>
      </c>
      <c r="K5" s="22" t="s">
        <v>15</v>
      </c>
      <c r="L5" s="32">
        <f t="shared" si="2"/>
        <v>150735.87</v>
      </c>
    </row>
    <row r="6" spans="1:12" ht="13.5" thickBot="1">
      <c r="A6" s="11" t="s">
        <v>7</v>
      </c>
      <c r="B6" s="15">
        <f>12143.13+5000</f>
        <v>17143.129999999997</v>
      </c>
      <c r="C6" s="14" t="s">
        <v>14</v>
      </c>
      <c r="D6" s="13">
        <v>3</v>
      </c>
      <c r="E6" s="14" t="s">
        <v>15</v>
      </c>
      <c r="F6" s="30">
        <f t="shared" si="0"/>
        <v>51429.38999999999</v>
      </c>
      <c r="G6" s="20"/>
      <c r="H6" s="21">
        <f>4743.89+4743.8+4743.81</f>
        <v>14231.5</v>
      </c>
      <c r="I6" s="20"/>
      <c r="J6" s="31">
        <f t="shared" si="1"/>
        <v>14231.5</v>
      </c>
      <c r="K6" s="22" t="s">
        <v>15</v>
      </c>
      <c r="L6" s="32">
        <f>F6+J6</f>
        <v>65660.88999999998</v>
      </c>
    </row>
    <row r="7" spans="1:12" ht="13.5" thickBot="1">
      <c r="A7" s="11" t="s">
        <v>8</v>
      </c>
      <c r="B7" s="15">
        <f>26282.06+5000</f>
        <v>31282.06</v>
      </c>
      <c r="C7" s="14" t="s">
        <v>14</v>
      </c>
      <c r="D7" s="13">
        <v>3</v>
      </c>
      <c r="E7" s="14" t="s">
        <v>15</v>
      </c>
      <c r="F7" s="30">
        <f t="shared" si="0"/>
        <v>93846.18000000001</v>
      </c>
      <c r="G7" s="20"/>
      <c r="H7" s="21">
        <f>15327.95+15327.64+15327.67</f>
        <v>45983.26</v>
      </c>
      <c r="I7" s="20"/>
      <c r="J7" s="31">
        <f t="shared" si="1"/>
        <v>45983.26</v>
      </c>
      <c r="K7" s="22" t="s">
        <v>15</v>
      </c>
      <c r="L7" s="32">
        <f>F7+J7</f>
        <v>139829.44</v>
      </c>
    </row>
    <row r="8" spans="1:12" ht="13.5" thickBot="1">
      <c r="A8" s="11" t="s">
        <v>9</v>
      </c>
      <c r="B8" s="15">
        <f>30102.88+5000</f>
        <v>35102.880000000005</v>
      </c>
      <c r="C8" s="14" t="s">
        <v>14</v>
      </c>
      <c r="D8" s="13">
        <v>3</v>
      </c>
      <c r="E8" s="14" t="s">
        <v>15</v>
      </c>
      <c r="F8" s="30">
        <f t="shared" si="0"/>
        <v>105308.64000000001</v>
      </c>
      <c r="G8" s="20"/>
      <c r="H8" s="21">
        <f>15328.51+15328.21+15328.24</f>
        <v>45984.96</v>
      </c>
      <c r="I8" s="20"/>
      <c r="J8" s="31">
        <f t="shared" si="1"/>
        <v>45984.96</v>
      </c>
      <c r="K8" s="22" t="s">
        <v>15</v>
      </c>
      <c r="L8" s="32">
        <f t="shared" si="2"/>
        <v>151293.6</v>
      </c>
    </row>
    <row r="9" spans="1:12" ht="13.5" thickBot="1">
      <c r="A9" s="11" t="s">
        <v>10</v>
      </c>
      <c r="B9" s="15">
        <f>14249.21+5000</f>
        <v>19249.21</v>
      </c>
      <c r="C9" s="14" t="s">
        <v>14</v>
      </c>
      <c r="D9" s="13">
        <v>3</v>
      </c>
      <c r="E9" s="14" t="s">
        <v>15</v>
      </c>
      <c r="F9" s="30">
        <f t="shared" si="0"/>
        <v>57747.63</v>
      </c>
      <c r="G9" s="20"/>
      <c r="H9" s="21">
        <f>4859.35+4859.25+4859.26</f>
        <v>14577.86</v>
      </c>
      <c r="I9" s="20"/>
      <c r="J9" s="31">
        <f t="shared" si="1"/>
        <v>14577.86</v>
      </c>
      <c r="K9" s="22" t="s">
        <v>15</v>
      </c>
      <c r="L9" s="32">
        <f>F9+J9</f>
        <v>72325.48999999999</v>
      </c>
    </row>
    <row r="10" spans="1:12" ht="13.5" thickBot="1">
      <c r="A10" s="11" t="s">
        <v>11</v>
      </c>
      <c r="B10" s="15">
        <f>24415.95+5000</f>
        <v>29415.95</v>
      </c>
      <c r="C10" s="14" t="s">
        <v>14</v>
      </c>
      <c r="D10" s="13">
        <v>3</v>
      </c>
      <c r="E10" s="14" t="s">
        <v>15</v>
      </c>
      <c r="F10" s="30">
        <f t="shared" si="0"/>
        <v>88247.85</v>
      </c>
      <c r="G10" s="20"/>
      <c r="H10" s="21">
        <f>6356.88+6356.76+6356.77</f>
        <v>19070.41</v>
      </c>
      <c r="I10" s="20"/>
      <c r="J10" s="31">
        <f t="shared" si="1"/>
        <v>19070.41</v>
      </c>
      <c r="K10" s="22" t="s">
        <v>15</v>
      </c>
      <c r="L10" s="32">
        <f t="shared" si="2"/>
        <v>107318.26000000001</v>
      </c>
    </row>
    <row r="11" spans="1:12" ht="13.5" thickBot="1">
      <c r="A11" s="11" t="s">
        <v>12</v>
      </c>
      <c r="B11" s="15">
        <v>17717.32</v>
      </c>
      <c r="C11" s="14" t="s">
        <v>14</v>
      </c>
      <c r="D11" s="13">
        <v>3</v>
      </c>
      <c r="E11" s="14" t="s">
        <v>15</v>
      </c>
      <c r="F11" s="30">
        <f>B11*D11</f>
        <v>53151.96</v>
      </c>
      <c r="G11" s="20"/>
      <c r="H11" s="21">
        <f>3735.35+3735.27+3735.28+G11</f>
        <v>11205.9</v>
      </c>
      <c r="I11" s="20"/>
      <c r="J11" s="31">
        <f t="shared" si="1"/>
        <v>11205.9</v>
      </c>
      <c r="K11" s="22" t="s">
        <v>15</v>
      </c>
      <c r="L11" s="32">
        <f t="shared" si="2"/>
        <v>64357.86</v>
      </c>
    </row>
    <row r="12" spans="1:12" ht="13.5" thickBot="1">
      <c r="A12" s="11" t="s">
        <v>13</v>
      </c>
      <c r="B12" s="15">
        <v>349385.85</v>
      </c>
      <c r="C12" s="14" t="s">
        <v>14</v>
      </c>
      <c r="D12" s="13">
        <v>3</v>
      </c>
      <c r="E12" s="14" t="s">
        <v>15</v>
      </c>
      <c r="F12" s="24">
        <f>B12*D12</f>
        <v>1048157.5499999999</v>
      </c>
      <c r="G12" s="20"/>
      <c r="H12" s="21">
        <f>395311.93+395304.14+395304.92</f>
        <v>1185920.99</v>
      </c>
      <c r="I12" s="20"/>
      <c r="J12" s="31">
        <f t="shared" si="1"/>
        <v>1185920.99</v>
      </c>
      <c r="K12" s="22" t="s">
        <v>15</v>
      </c>
      <c r="L12" s="25">
        <f t="shared" si="2"/>
        <v>2234078.54</v>
      </c>
    </row>
    <row r="13" spans="1:12" ht="15.75">
      <c r="A13" s="15"/>
      <c r="B13" s="15"/>
      <c r="F13" s="16">
        <f>SUM(F2:F12)</f>
        <v>1856086.44</v>
      </c>
      <c r="J13" s="17">
        <f>SUM(J2:J12)</f>
        <v>1493175.02</v>
      </c>
      <c r="L13" s="17">
        <f>SUM(L2:L12)</f>
        <v>3349261.46</v>
      </c>
    </row>
    <row r="14" spans="1:6" ht="12.75">
      <c r="A14" s="15"/>
      <c r="B14" s="15"/>
      <c r="F1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2024-04-24T17:10:45Z</cp:lastPrinted>
  <dcterms:created xsi:type="dcterms:W3CDTF">2018-09-26T15:48:55Z</dcterms:created>
  <dcterms:modified xsi:type="dcterms:W3CDTF">2024-04-24T17:10:49Z</dcterms:modified>
  <cp:category/>
  <cp:version/>
  <cp:contentType/>
  <cp:contentStatus/>
</cp:coreProperties>
</file>