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3ER TRIMESTRE 2023" sheetId="1" r:id="rId1"/>
    <sheet name="Hoja1" sheetId="2" r:id="rId2"/>
  </sheets>
  <definedNames>
    <definedName name="_xlnm.Print_Area" localSheetId="0">'3ER TRIMESTRE 2023'!$A$1:$G$42</definedName>
  </definedNames>
  <calcPr fullCalcOnLoad="1"/>
</workbook>
</file>

<file path=xl/sharedStrings.xml><?xml version="1.0" encoding="utf-8"?>
<sst xmlns="http://schemas.openxmlformats.org/spreadsheetml/2006/main" count="66" uniqueCount="24">
  <si>
    <t>JUNTA, AGENCIA O COMISARIA MUNICIPAL</t>
  </si>
  <si>
    <t>TOTAL</t>
  </si>
  <si>
    <t>TOTALES</t>
  </si>
  <si>
    <t>POCBOC</t>
  </si>
  <si>
    <t>SODZIL</t>
  </si>
  <si>
    <t>CHUNKANAN</t>
  </si>
  <si>
    <t>CUMPICH</t>
  </si>
  <si>
    <t>MONTEBELLO</t>
  </si>
  <si>
    <t>DZITNUP</t>
  </si>
  <si>
    <t>SANTA CRUZ</t>
  </si>
  <si>
    <t>DZOTCHEN</t>
  </si>
  <si>
    <t>NOHALAL</t>
  </si>
  <si>
    <t>BLANCA FLOR</t>
  </si>
  <si>
    <t>POMUCH</t>
  </si>
  <si>
    <t>X</t>
  </si>
  <si>
    <t>=</t>
  </si>
  <si>
    <t>MUNICIPAL</t>
  </si>
  <si>
    <t>ESTATAL</t>
  </si>
  <si>
    <t>ASIGNACION PRESUPUESTARIA Y APOYO ESTATAL OTORGADOS A LA JUNTAS, AGENCIAS Y COMISARIAS DEL MUNICIPIO DE HECELCHAKAN POR EL PERIODO COMPRENDIDO DEL 01 DE ENERO AL 30 DE SEPTIEMBRE  DE 2023.</t>
  </si>
  <si>
    <t>ASIGNACION PRESUPUESTARIA  ENERO-SEPTIEMBRE 2023</t>
  </si>
  <si>
    <t>APOYO ESTATAL ENERO-SEPTIEMBRE 2023</t>
  </si>
  <si>
    <t>REINTEGRO PREDIAL ENERO-SEPTIEMBRE 2023</t>
  </si>
  <si>
    <t>APOYO EXTRAORDINARIO</t>
  </si>
  <si>
    <t>REINTEGRO AGUA POTABLE ENERO-SEPTIEMBRE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</si>
</sst>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Border="1" applyAlignment="1">
      <alignment vertical="center" wrapText="1"/>
      <protection/>
    </xf>
    <xf numFmtId="0" fontId="2" fillId="0" borderId="0" xfId="52" applyNumberFormat="1" applyFill="1" applyBorder="1" applyAlignment="1" applyProtection="1">
      <alignment/>
      <protection/>
    </xf>
    <xf numFmtId="4" fontId="5" fillId="0" borderId="10" xfId="52" applyNumberFormat="1" applyFont="1" applyFill="1" applyBorder="1" applyAlignment="1">
      <alignment vertic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3" fillId="0" borderId="12" xfId="52" applyNumberFormat="1" applyFont="1" applyFill="1" applyBorder="1" applyAlignment="1" applyProtection="1">
      <alignment vertical="center"/>
      <protection/>
    </xf>
    <xf numFmtId="4" fontId="6" fillId="0" borderId="12" xfId="52" applyNumberFormat="1" applyFont="1" applyBorder="1" applyAlignment="1">
      <alignment horizontal="right" vertical="center"/>
      <protection/>
    </xf>
    <xf numFmtId="0" fontId="2" fillId="0" borderId="0" xfId="52">
      <alignment/>
      <protection/>
    </xf>
    <xf numFmtId="43" fontId="2" fillId="0" borderId="0" xfId="52" applyNumberFormat="1">
      <alignment/>
      <protection/>
    </xf>
    <xf numFmtId="0" fontId="3" fillId="0" borderId="13" xfId="52" applyFont="1" applyBorder="1" applyAlignment="1">
      <alignment vertical="center" wrapText="1"/>
      <protection/>
    </xf>
    <xf numFmtId="0" fontId="3" fillId="0" borderId="14" xfId="52" applyFont="1" applyBorder="1" applyAlignment="1">
      <alignment vertical="center" wrapText="1"/>
      <protection/>
    </xf>
    <xf numFmtId="0" fontId="4" fillId="0" borderId="0" xfId="52" applyFont="1" applyBorder="1" applyAlignment="1">
      <alignment vertical="center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44" fontId="42" fillId="0" borderId="0" xfId="49" applyFont="1" applyAlignment="1">
      <alignment/>
    </xf>
    <xf numFmtId="44" fontId="43" fillId="0" borderId="0" xfId="49" applyFont="1" applyAlignment="1">
      <alignment/>
    </xf>
    <xf numFmtId="44" fontId="43" fillId="0" borderId="0" xfId="0" applyNumberFormat="1" applyFont="1" applyAlignment="1">
      <alignment/>
    </xf>
    <xf numFmtId="0" fontId="3" fillId="0" borderId="12" xfId="52" applyFont="1" applyBorder="1" applyAlignment="1">
      <alignment horizontal="center" vertical="center" wrapText="1"/>
      <protection/>
    </xf>
    <xf numFmtId="4" fontId="5" fillId="0" borderId="16" xfId="52" applyNumberFormat="1" applyFont="1" applyFill="1" applyBorder="1" applyAlignment="1">
      <alignment vertical="center"/>
      <protection/>
    </xf>
    <xf numFmtId="0" fontId="42" fillId="0" borderId="0" xfId="0" applyFont="1" applyFill="1" applyAlignment="1">
      <alignment/>
    </xf>
    <xf numFmtId="44" fontId="42" fillId="0" borderId="0" xfId="49" applyFont="1" applyFill="1" applyAlignment="1">
      <alignment/>
    </xf>
    <xf numFmtId="0" fontId="42" fillId="0" borderId="0" xfId="0" applyFont="1" applyFill="1" applyAlignment="1">
      <alignment horizontal="center"/>
    </xf>
    <xf numFmtId="44" fontId="44" fillId="0" borderId="12" xfId="49" applyFont="1" applyFill="1" applyBorder="1" applyAlignment="1">
      <alignment/>
    </xf>
    <xf numFmtId="44" fontId="44" fillId="0" borderId="15" xfId="0" applyNumberFormat="1" applyFont="1" applyFill="1" applyBorder="1" applyAlignment="1">
      <alignment/>
    </xf>
    <xf numFmtId="0" fontId="4" fillId="0" borderId="17" xfId="52" applyFont="1" applyFill="1" applyBorder="1" applyAlignment="1">
      <alignment vertical="center"/>
      <protection/>
    </xf>
    <xf numFmtId="0" fontId="4" fillId="0" borderId="18" xfId="52" applyFont="1" applyFill="1" applyBorder="1" applyAlignment="1">
      <alignment vertical="center"/>
      <protection/>
    </xf>
    <xf numFmtId="0" fontId="4" fillId="0" borderId="19" xfId="52" applyFont="1" applyFill="1" applyBorder="1" applyAlignment="1">
      <alignment vertical="center"/>
      <protection/>
    </xf>
    <xf numFmtId="0" fontId="3" fillId="0" borderId="20" xfId="52" applyFont="1" applyBorder="1" applyAlignment="1">
      <alignment horizontal="center" vertical="center" wrapText="1"/>
      <protection/>
    </xf>
    <xf numFmtId="44" fontId="44" fillId="0" borderId="21" xfId="0" applyNumberFormat="1" applyFont="1" applyFill="1" applyBorder="1" applyAlignment="1">
      <alignment/>
    </xf>
    <xf numFmtId="0" fontId="42" fillId="33" borderId="0" xfId="0" applyFont="1" applyFill="1" applyAlignment="1">
      <alignment/>
    </xf>
    <xf numFmtId="0" fontId="3" fillId="0" borderId="20" xfId="52" applyFont="1" applyBorder="1" applyAlignment="1">
      <alignment horizontal="center" vertical="center" wrapText="1"/>
      <protection/>
    </xf>
    <xf numFmtId="44" fontId="44" fillId="0" borderId="21" xfId="49" applyFont="1" applyFill="1" applyBorder="1" applyAlignment="1">
      <alignment/>
    </xf>
    <xf numFmtId="0" fontId="4" fillId="34" borderId="0" xfId="52" applyFont="1" applyFill="1" applyBorder="1" applyAlignment="1">
      <alignment vertical="center"/>
      <protection/>
    </xf>
    <xf numFmtId="44" fontId="42" fillId="34" borderId="0" xfId="49" applyFont="1" applyFill="1" applyAlignment="1">
      <alignment/>
    </xf>
    <xf numFmtId="0" fontId="42" fillId="34" borderId="0" xfId="0" applyFont="1" applyFill="1" applyAlignment="1">
      <alignment horizontal="center"/>
    </xf>
    <xf numFmtId="0" fontId="42" fillId="34" borderId="0" xfId="0" applyFont="1" applyFill="1" applyAlignment="1">
      <alignment/>
    </xf>
    <xf numFmtId="44" fontId="44" fillId="34" borderId="21" xfId="49" applyFont="1" applyFill="1" applyBorder="1" applyAlignment="1">
      <alignment/>
    </xf>
    <xf numFmtId="44" fontId="44" fillId="34" borderId="21" xfId="0" applyNumberFormat="1" applyFont="1" applyFill="1" applyBorder="1" applyAlignment="1">
      <alignment/>
    </xf>
    <xf numFmtId="44" fontId="44" fillId="34" borderId="22" xfId="0" applyNumberFormat="1" applyFont="1" applyFill="1" applyBorder="1" applyAlignment="1">
      <alignment/>
    </xf>
    <xf numFmtId="4" fontId="5" fillId="0" borderId="23" xfId="52" applyNumberFormat="1" applyFont="1" applyFill="1" applyBorder="1" applyAlignment="1">
      <alignment vertical="center"/>
      <protection/>
    </xf>
    <xf numFmtId="0" fontId="42" fillId="34" borderId="0" xfId="49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15</xdr:row>
      <xdr:rowOff>190500</xdr:rowOff>
    </xdr:from>
    <xdr:to>
      <xdr:col>6</xdr:col>
      <xdr:colOff>1352550</xdr:colOff>
      <xdr:row>22</xdr:row>
      <xdr:rowOff>95250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724650" y="4038600"/>
          <a:ext cx="40671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 Bo.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 _ _ _ _ _ _ _ _ _ _ _ _ _ _ _ _ _ _ _ _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GERARDO MANUEL CHAN PUC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DE HACIENDA</a:t>
          </a:r>
        </a:p>
      </xdr:txBody>
    </xdr:sp>
    <xdr:clientData/>
  </xdr:twoCellAnchor>
  <xdr:twoCellAnchor>
    <xdr:from>
      <xdr:col>0</xdr:col>
      <xdr:colOff>171450</xdr:colOff>
      <xdr:row>15</xdr:row>
      <xdr:rowOff>76200</xdr:rowOff>
    </xdr:from>
    <xdr:to>
      <xdr:col>1</xdr:col>
      <xdr:colOff>1266825</xdr:colOff>
      <xdr:row>22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171450" y="3952875"/>
          <a:ext cx="26003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 _ _ _ _ _ _ _ _ _ _ _ _ _ _ _ _ _ _ _ _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LUIS JORGE POOT MOO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19050</xdr:rowOff>
    </xdr:from>
    <xdr:to>
      <xdr:col>0</xdr:col>
      <xdr:colOff>742950</xdr:colOff>
      <xdr:row>0</xdr:row>
      <xdr:rowOff>504825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47625</xdr:rowOff>
    </xdr:from>
    <xdr:to>
      <xdr:col>6</xdr:col>
      <xdr:colOff>1257300</xdr:colOff>
      <xdr:row>0</xdr:row>
      <xdr:rowOff>552450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47625"/>
          <a:ext cx="742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N41" sqref="N41"/>
    </sheetView>
  </sheetViews>
  <sheetFormatPr defaultColWidth="11.57421875" defaultRowHeight="15"/>
  <cols>
    <col min="1" max="1" width="22.57421875" style="2" customWidth="1"/>
    <col min="2" max="2" width="27.7109375" style="2" customWidth="1"/>
    <col min="3" max="3" width="23.00390625" style="2" customWidth="1"/>
    <col min="4" max="4" width="18.8515625" style="2" customWidth="1"/>
    <col min="5" max="5" width="24.00390625" style="2" customWidth="1"/>
    <col min="6" max="6" width="25.421875" style="2" customWidth="1"/>
    <col min="7" max="7" width="20.28125" style="2" customWidth="1"/>
    <col min="8" max="8" width="16.7109375" style="2" customWidth="1"/>
    <col min="9" max="16384" width="11.57421875" style="2" customWidth="1"/>
  </cols>
  <sheetData>
    <row r="1" spans="1:8" ht="51" customHeight="1" thickBot="1">
      <c r="A1" s="9"/>
      <c r="B1" s="31" t="s">
        <v>18</v>
      </c>
      <c r="C1" s="31"/>
      <c r="D1" s="31"/>
      <c r="E1" s="31"/>
      <c r="F1" s="28"/>
      <c r="G1" s="10"/>
      <c r="H1" s="1"/>
    </row>
    <row r="2" spans="1:7" ht="81" customHeight="1" thickBot="1">
      <c r="A2" s="12" t="s">
        <v>0</v>
      </c>
      <c r="B2" s="12" t="s">
        <v>19</v>
      </c>
      <c r="C2" s="12" t="s">
        <v>20</v>
      </c>
      <c r="D2" s="12" t="s">
        <v>22</v>
      </c>
      <c r="E2" s="18" t="s">
        <v>21</v>
      </c>
      <c r="F2" s="12" t="s">
        <v>23</v>
      </c>
      <c r="G2" s="12" t="s">
        <v>1</v>
      </c>
    </row>
    <row r="3" spans="1:7" ht="12.75">
      <c r="A3" s="25" t="s">
        <v>3</v>
      </c>
      <c r="B3" s="3">
        <f>Hoja1!F2</f>
        <v>270731.07</v>
      </c>
      <c r="C3" s="3">
        <f>Hoja1!J2</f>
        <v>137954.43</v>
      </c>
      <c r="D3" s="3">
        <v>10000</v>
      </c>
      <c r="E3" s="3"/>
      <c r="F3" s="3"/>
      <c r="G3" s="3">
        <f aca="true" t="shared" si="0" ref="G3:G12">SUM(B3:E3)</f>
        <v>418685.5</v>
      </c>
    </row>
    <row r="4" spans="1:7" ht="12.75">
      <c r="A4" s="26" t="s">
        <v>4</v>
      </c>
      <c r="B4" s="4">
        <f>Hoja1!F3</f>
        <v>130065.21</v>
      </c>
      <c r="C4" s="4">
        <f>Hoja1!J3</f>
        <v>54735.58</v>
      </c>
      <c r="D4" s="4">
        <v>10000</v>
      </c>
      <c r="E4" s="4"/>
      <c r="F4" s="4"/>
      <c r="G4" s="4">
        <f t="shared" si="0"/>
        <v>194800.79</v>
      </c>
    </row>
    <row r="5" spans="1:7" ht="12.75">
      <c r="A5" s="26" t="s">
        <v>5</v>
      </c>
      <c r="B5" s="4">
        <f>Hoja1!F4</f>
        <v>224542.63</v>
      </c>
      <c r="C5" s="4">
        <f>Hoja1!J4</f>
        <v>137954.43</v>
      </c>
      <c r="D5" s="4">
        <v>10000</v>
      </c>
      <c r="E5" s="4"/>
      <c r="F5" s="4"/>
      <c r="G5" s="4">
        <f t="shared" si="0"/>
        <v>372497.06</v>
      </c>
    </row>
    <row r="6" spans="1:7" ht="12.75">
      <c r="A6" s="26" t="s">
        <v>6</v>
      </c>
      <c r="B6" s="4">
        <f>Hoja1!F5</f>
        <v>269252.73</v>
      </c>
      <c r="C6" s="4">
        <f>Hoja1!J5</f>
        <v>137954.43</v>
      </c>
      <c r="D6" s="4">
        <v>10000</v>
      </c>
      <c r="E6" s="4"/>
      <c r="F6" s="4"/>
      <c r="G6" s="4">
        <f t="shared" si="0"/>
        <v>417207.16</v>
      </c>
    </row>
    <row r="7" spans="1:7" ht="16.5" customHeight="1">
      <c r="A7" s="26" t="s">
        <v>7</v>
      </c>
      <c r="B7" s="4">
        <f>Hoja1!F6</f>
        <v>109288.17</v>
      </c>
      <c r="C7" s="4">
        <f>Hoja1!J6</f>
        <v>42694.37</v>
      </c>
      <c r="D7" s="4">
        <v>10000</v>
      </c>
      <c r="E7" s="4"/>
      <c r="F7" s="4"/>
      <c r="G7" s="4">
        <f t="shared" si="0"/>
        <v>161982.54</v>
      </c>
    </row>
    <row r="8" spans="1:7" ht="12.75">
      <c r="A8" s="26" t="s">
        <v>8</v>
      </c>
      <c r="B8" s="4">
        <f>Hoja1!F7</f>
        <v>261538.54</v>
      </c>
      <c r="C8" s="4">
        <f>Hoja1!J7</f>
        <v>137949.31000000003</v>
      </c>
      <c r="D8" s="4">
        <v>10000</v>
      </c>
      <c r="E8" s="4"/>
      <c r="F8" s="4"/>
      <c r="G8" s="4">
        <f t="shared" si="0"/>
        <v>409487.85000000003</v>
      </c>
    </row>
    <row r="9" spans="1:7" ht="12.75">
      <c r="A9" s="26" t="s">
        <v>9</v>
      </c>
      <c r="B9" s="4">
        <f>Hoja1!F8</f>
        <v>270925.92</v>
      </c>
      <c r="C9" s="4">
        <f>Hoja1!J8</f>
        <v>137954.43</v>
      </c>
      <c r="D9" s="4">
        <v>10000</v>
      </c>
      <c r="E9" s="4"/>
      <c r="F9" s="4"/>
      <c r="G9" s="4">
        <f t="shared" si="0"/>
        <v>418880.35</v>
      </c>
    </row>
    <row r="10" spans="1:7" ht="12.75">
      <c r="A10" s="26" t="s">
        <v>10</v>
      </c>
      <c r="B10" s="4">
        <f>Hoja1!F9</f>
        <v>128242.88999999998</v>
      </c>
      <c r="C10" s="4">
        <f>Hoja1!J9</f>
        <v>43733.43</v>
      </c>
      <c r="D10" s="4">
        <v>10000</v>
      </c>
      <c r="E10" s="4"/>
      <c r="F10" s="4"/>
      <c r="G10" s="4">
        <f t="shared" si="0"/>
        <v>181976.31999999998</v>
      </c>
    </row>
    <row r="11" spans="1:7" ht="12.75">
      <c r="A11" s="26" t="s">
        <v>11</v>
      </c>
      <c r="B11" s="4">
        <f>Hoja1!F10</f>
        <v>219743.55000000002</v>
      </c>
      <c r="C11" s="4">
        <f>Hoja1!J10</f>
        <v>57211.04</v>
      </c>
      <c r="D11" s="4">
        <v>10000</v>
      </c>
      <c r="E11" s="4"/>
      <c r="F11" s="4"/>
      <c r="G11" s="4">
        <f t="shared" si="0"/>
        <v>286954.59</v>
      </c>
    </row>
    <row r="12" spans="1:7" ht="12.75">
      <c r="A12" s="26" t="s">
        <v>12</v>
      </c>
      <c r="B12" s="4">
        <f>Hoja1!F11</f>
        <v>114455.88</v>
      </c>
      <c r="C12" s="4">
        <f>Hoja1!J11</f>
        <v>33617.600000000006</v>
      </c>
      <c r="D12" s="4">
        <v>10000</v>
      </c>
      <c r="E12" s="4"/>
      <c r="F12" s="4"/>
      <c r="G12" s="4">
        <f t="shared" si="0"/>
        <v>158073.48</v>
      </c>
    </row>
    <row r="13" spans="1:7" ht="13.5" thickBot="1">
      <c r="A13" s="27" t="s">
        <v>13</v>
      </c>
      <c r="B13" s="19">
        <f>Hoja1!F12</f>
        <v>2951541.63</v>
      </c>
      <c r="C13" s="19">
        <f>Hoja1!J12</f>
        <v>3162446.37</v>
      </c>
      <c r="D13" s="40"/>
      <c r="E13" s="4">
        <f>12115+112068+42000+22652+2500+14571+8433+3892</f>
        <v>218231</v>
      </c>
      <c r="F13" s="4">
        <f>36850+15450</f>
        <v>52300</v>
      </c>
      <c r="G13" s="4">
        <f>SUM(B13:F13)</f>
        <v>6384519</v>
      </c>
    </row>
    <row r="14" spans="1:7" ht="13.5" thickBot="1">
      <c r="A14" s="5" t="s">
        <v>2</v>
      </c>
      <c r="B14" s="6">
        <f>SUM(B3:B13)</f>
        <v>4950328.22</v>
      </c>
      <c r="C14" s="6">
        <f>SUM(C3:C13)</f>
        <v>4084205.42</v>
      </c>
      <c r="D14" s="6"/>
      <c r="E14" s="6">
        <f>SUM(E3:E13)</f>
        <v>218231</v>
      </c>
      <c r="F14" s="6"/>
      <c r="G14" s="6">
        <f>SUM(G3:G13)</f>
        <v>9405064.64</v>
      </c>
    </row>
    <row r="18" spans="1:10" ht="12.75">
      <c r="A18" s="7"/>
      <c r="B18" s="7"/>
      <c r="C18" s="7"/>
      <c r="D18" s="7"/>
      <c r="E18" s="7"/>
      <c r="F18" s="7"/>
      <c r="G18" s="7"/>
      <c r="H18" s="7"/>
      <c r="I18" s="8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8"/>
      <c r="J19" s="7"/>
    </row>
    <row r="20" spans="1:10" ht="12.75">
      <c r="A20" s="7"/>
      <c r="B20" s="7"/>
      <c r="C20" s="7"/>
      <c r="D20" s="7"/>
      <c r="E20" s="7"/>
      <c r="F20" s="7"/>
      <c r="G20" s="7"/>
      <c r="H20" s="8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8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</sheetData>
  <sheetProtection/>
  <mergeCells count="1">
    <mergeCell ref="B1:E1"/>
  </mergeCells>
  <printOptions horizontalCentered="1"/>
  <pageMargins left="0.2362204724409449" right="0.4330708661417323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F12" sqref="F12"/>
    </sheetView>
  </sheetViews>
  <sheetFormatPr defaultColWidth="11.421875" defaultRowHeight="15"/>
  <cols>
    <col min="1" max="1" width="15.57421875" style="13" customWidth="1"/>
    <col min="2" max="2" width="14.28125" style="13" customWidth="1"/>
    <col min="3" max="3" width="4.421875" style="14" customWidth="1"/>
    <col min="4" max="4" width="5.7109375" style="13" customWidth="1"/>
    <col min="5" max="5" width="3.7109375" style="14" customWidth="1"/>
    <col min="6" max="6" width="18.57421875" style="13" customWidth="1"/>
    <col min="7" max="7" width="6.140625" style="13" customWidth="1"/>
    <col min="8" max="8" width="14.8515625" style="13" customWidth="1"/>
    <col min="9" max="9" width="3.140625" style="13" customWidth="1"/>
    <col min="10" max="10" width="17.00390625" style="13" customWidth="1"/>
    <col min="11" max="11" width="5.28125" style="13" customWidth="1"/>
    <col min="12" max="12" width="20.28125" style="13" customWidth="1"/>
    <col min="13" max="16384" width="11.421875" style="13" customWidth="1"/>
  </cols>
  <sheetData>
    <row r="1" spans="2:8" ht="13.5" thickBot="1">
      <c r="B1" s="13" t="s">
        <v>16</v>
      </c>
      <c r="H1" s="13" t="s">
        <v>17</v>
      </c>
    </row>
    <row r="2" spans="1:12" ht="13.5" thickBot="1">
      <c r="A2" s="11" t="s">
        <v>3</v>
      </c>
      <c r="B2" s="21">
        <v>30081.23</v>
      </c>
      <c r="C2" s="22" t="s">
        <v>14</v>
      </c>
      <c r="D2" s="20">
        <v>9</v>
      </c>
      <c r="E2" s="22" t="s">
        <v>15</v>
      </c>
      <c r="F2" s="32">
        <f aca="true" t="shared" si="0" ref="F2:F10">B2*D2</f>
        <v>270731.07</v>
      </c>
      <c r="G2" s="20"/>
      <c r="H2" s="21">
        <f>(15328.24*6)+21153.57+9515.21+15316.18+0.03</f>
        <v>137954.43</v>
      </c>
      <c r="I2" s="20"/>
      <c r="J2" s="29">
        <f>H2</f>
        <v>137954.43</v>
      </c>
      <c r="K2" s="22" t="s">
        <v>15</v>
      </c>
      <c r="L2" s="29">
        <f>F2+J2</f>
        <v>408685.5</v>
      </c>
    </row>
    <row r="3" spans="1:12" ht="13.5" thickBot="1">
      <c r="A3" s="33" t="s">
        <v>4</v>
      </c>
      <c r="B3" s="34">
        <v>14451.69</v>
      </c>
      <c r="C3" s="35" t="s">
        <v>14</v>
      </c>
      <c r="D3" s="36">
        <v>9</v>
      </c>
      <c r="E3" s="35" t="s">
        <v>15</v>
      </c>
      <c r="F3" s="37">
        <f t="shared" si="0"/>
        <v>130065.21</v>
      </c>
      <c r="G3" s="36">
        <v>0.01</v>
      </c>
      <c r="H3" s="34">
        <f>(6081.72*6)+9556.44+2611.88+6076.93+0.01</f>
        <v>54735.58</v>
      </c>
      <c r="I3" s="36"/>
      <c r="J3" s="38">
        <f aca="true" t="shared" si="1" ref="J3:J12">H3</f>
        <v>54735.58</v>
      </c>
      <c r="K3" s="35" t="s">
        <v>15</v>
      </c>
      <c r="L3" s="39">
        <f aca="true" t="shared" si="2" ref="L3:L11">F3+J3</f>
        <v>184800.79</v>
      </c>
    </row>
    <row r="4" spans="1:12" ht="13.5" thickBot="1">
      <c r="A4" s="33" t="s">
        <v>5</v>
      </c>
      <c r="B4" s="34">
        <v>24949.19</v>
      </c>
      <c r="C4" s="35" t="s">
        <v>14</v>
      </c>
      <c r="D4" s="36">
        <v>9</v>
      </c>
      <c r="E4" s="35" t="s">
        <v>15</v>
      </c>
      <c r="F4" s="37">
        <f>B4*D4-0.08</f>
        <v>224542.63</v>
      </c>
      <c r="G4" s="41">
        <v>0</v>
      </c>
      <c r="H4" s="34">
        <f>(15328.24*6)+18764.46+11904.32+15316.18+0.03</f>
        <v>137954.43</v>
      </c>
      <c r="I4" s="36"/>
      <c r="J4" s="38">
        <f>H4</f>
        <v>137954.43</v>
      </c>
      <c r="K4" s="35" t="s">
        <v>15</v>
      </c>
      <c r="L4" s="39">
        <f>F4+J4</f>
        <v>362497.06</v>
      </c>
    </row>
    <row r="5" spans="1:12" ht="13.5" thickBot="1">
      <c r="A5" s="33" t="s">
        <v>6</v>
      </c>
      <c r="B5" s="34">
        <v>29916.97</v>
      </c>
      <c r="C5" s="35" t="s">
        <v>14</v>
      </c>
      <c r="D5" s="36">
        <v>9</v>
      </c>
      <c r="E5" s="35" t="s">
        <v>15</v>
      </c>
      <c r="F5" s="37">
        <f t="shared" si="0"/>
        <v>269252.73</v>
      </c>
      <c r="G5" s="36"/>
      <c r="H5" s="34">
        <f>(15328.24*6)+21054.02+9614.76+15316.18+0.03</f>
        <v>137954.43</v>
      </c>
      <c r="I5" s="36"/>
      <c r="J5" s="38">
        <f t="shared" si="1"/>
        <v>137954.43</v>
      </c>
      <c r="K5" s="35" t="s">
        <v>15</v>
      </c>
      <c r="L5" s="39">
        <f t="shared" si="2"/>
        <v>407207.16</v>
      </c>
    </row>
    <row r="6" spans="1:12" ht="13.5" thickBot="1">
      <c r="A6" s="33" t="s">
        <v>7</v>
      </c>
      <c r="B6" s="34">
        <v>12143.13</v>
      </c>
      <c r="C6" s="35" t="s">
        <v>14</v>
      </c>
      <c r="D6" s="36">
        <v>9</v>
      </c>
      <c r="E6" s="35" t="s">
        <v>15</v>
      </c>
      <c r="F6" s="37">
        <f t="shared" si="0"/>
        <v>109288.17</v>
      </c>
      <c r="G6" s="36"/>
      <c r="H6" s="34">
        <f>(4743.81*6)+7864.15+1627.27+4740.08+0.01</f>
        <v>42694.37</v>
      </c>
      <c r="I6" s="36"/>
      <c r="J6" s="38">
        <f t="shared" si="1"/>
        <v>42694.37</v>
      </c>
      <c r="K6" s="35" t="s">
        <v>15</v>
      </c>
      <c r="L6" s="39">
        <f>F6+J6</f>
        <v>151982.54</v>
      </c>
    </row>
    <row r="7" spans="1:12" ht="13.5" thickBot="1">
      <c r="A7" s="33" t="s">
        <v>8</v>
      </c>
      <c r="B7" s="34">
        <v>26282.06</v>
      </c>
      <c r="C7" s="35" t="s">
        <v>14</v>
      </c>
      <c r="D7" s="36">
        <v>9</v>
      </c>
      <c r="E7" s="35" t="s">
        <v>15</v>
      </c>
      <c r="F7" s="37">
        <f>B7*D7+25000</f>
        <v>261538.54</v>
      </c>
      <c r="G7" s="36"/>
      <c r="H7" s="34">
        <f>(15327.67*6)+19361.74+11305.91+15315.61+0.03</f>
        <v>137949.31000000003</v>
      </c>
      <c r="I7" s="36"/>
      <c r="J7" s="38">
        <f t="shared" si="1"/>
        <v>137949.31000000003</v>
      </c>
      <c r="K7" s="35" t="s">
        <v>15</v>
      </c>
      <c r="L7" s="39">
        <f>F7+J7</f>
        <v>399487.85000000003</v>
      </c>
    </row>
    <row r="8" spans="1:12" ht="13.5" thickBot="1">
      <c r="A8" s="33" t="s">
        <v>9</v>
      </c>
      <c r="B8" s="34">
        <v>30102.88</v>
      </c>
      <c r="C8" s="35" t="s">
        <v>14</v>
      </c>
      <c r="D8" s="36">
        <v>9</v>
      </c>
      <c r="E8" s="35" t="s">
        <v>15</v>
      </c>
      <c r="F8" s="37">
        <f t="shared" si="0"/>
        <v>270925.92</v>
      </c>
      <c r="G8" s="36"/>
      <c r="H8" s="34">
        <f>(15328.24*6)+21153.57+9515.21+15316.18+0.03</f>
        <v>137954.43</v>
      </c>
      <c r="I8" s="36"/>
      <c r="J8" s="38">
        <f t="shared" si="1"/>
        <v>137954.43</v>
      </c>
      <c r="K8" s="35" t="s">
        <v>15</v>
      </c>
      <c r="L8" s="39">
        <f t="shared" si="2"/>
        <v>408880.35</v>
      </c>
    </row>
    <row r="9" spans="1:12" ht="13.5" thickBot="1">
      <c r="A9" s="33" t="s">
        <v>10</v>
      </c>
      <c r="B9" s="34">
        <v>14249.21</v>
      </c>
      <c r="C9" s="35" t="s">
        <v>14</v>
      </c>
      <c r="D9" s="36">
        <v>9</v>
      </c>
      <c r="E9" s="35" t="s">
        <v>15</v>
      </c>
      <c r="F9" s="37">
        <f t="shared" si="0"/>
        <v>128242.88999999998</v>
      </c>
      <c r="G9" s="36"/>
      <c r="H9" s="34">
        <f>(4859.26*6)+8859.61+862.81+4855.44+0.01</f>
        <v>43733.43</v>
      </c>
      <c r="I9" s="36"/>
      <c r="J9" s="38">
        <f t="shared" si="1"/>
        <v>43733.43</v>
      </c>
      <c r="K9" s="35" t="s">
        <v>15</v>
      </c>
      <c r="L9" s="39">
        <f>F9+J9</f>
        <v>171976.31999999998</v>
      </c>
    </row>
    <row r="10" spans="1:12" ht="13.5" thickBot="1">
      <c r="A10" s="33" t="s">
        <v>11</v>
      </c>
      <c r="B10" s="34">
        <v>24415.95</v>
      </c>
      <c r="C10" s="35" t="s">
        <v>14</v>
      </c>
      <c r="D10" s="36">
        <v>9</v>
      </c>
      <c r="E10" s="35" t="s">
        <v>15</v>
      </c>
      <c r="F10" s="37">
        <f t="shared" si="0"/>
        <v>219743.55000000002</v>
      </c>
      <c r="G10" s="36"/>
      <c r="H10" s="34">
        <f>(6356.77*6)+14284.88+4785.53+0.01</f>
        <v>57211.04</v>
      </c>
      <c r="I10" s="36"/>
      <c r="J10" s="38">
        <f t="shared" si="1"/>
        <v>57211.04</v>
      </c>
      <c r="K10" s="35" t="s">
        <v>15</v>
      </c>
      <c r="L10" s="39">
        <f t="shared" si="2"/>
        <v>276954.59</v>
      </c>
    </row>
    <row r="11" spans="1:12" ht="13.5" thickBot="1">
      <c r="A11" s="33" t="s">
        <v>12</v>
      </c>
      <c r="B11" s="34">
        <v>12717.32</v>
      </c>
      <c r="C11" s="35" t="s">
        <v>14</v>
      </c>
      <c r="D11" s="36">
        <v>9</v>
      </c>
      <c r="E11" s="35" t="s">
        <v>15</v>
      </c>
      <c r="F11" s="37">
        <f>B11*D11</f>
        <v>114455.88</v>
      </c>
      <c r="G11" s="36"/>
      <c r="H11" s="34">
        <f>(3735.28*6)+7665.06+3540.85+0.01</f>
        <v>33617.600000000006</v>
      </c>
      <c r="I11" s="36"/>
      <c r="J11" s="38">
        <f t="shared" si="1"/>
        <v>33617.600000000006</v>
      </c>
      <c r="K11" s="35" t="s">
        <v>15</v>
      </c>
      <c r="L11" s="39">
        <f t="shared" si="2"/>
        <v>148073.48</v>
      </c>
    </row>
    <row r="12" spans="1:12" ht="13.5" thickBot="1">
      <c r="A12" s="11" t="s">
        <v>13</v>
      </c>
      <c r="B12" s="15">
        <v>349385.85</v>
      </c>
      <c r="C12" s="14" t="s">
        <v>14</v>
      </c>
      <c r="D12" s="30">
        <v>9</v>
      </c>
      <c r="E12" s="14" t="s">
        <v>15</v>
      </c>
      <c r="F12" s="23">
        <f>B12*D12-192929.32-1.7</f>
        <v>2951541.63</v>
      </c>
      <c r="G12" s="20"/>
      <c r="H12" s="21">
        <f>348013.52+395463.56+47450.04+394993.87+395304.92+395304.92+395305.7+395304.92+395304.92</f>
        <v>3162446.37</v>
      </c>
      <c r="I12" s="20"/>
      <c r="J12" s="29">
        <f t="shared" si="1"/>
        <v>3162446.37</v>
      </c>
      <c r="K12" s="22" t="s">
        <v>15</v>
      </c>
      <c r="L12" s="24">
        <f>F12+J12</f>
        <v>6113988</v>
      </c>
    </row>
    <row r="13" spans="1:12" ht="15.75">
      <c r="A13" s="15"/>
      <c r="B13" s="15"/>
      <c r="F13" s="16">
        <f>SUM(F2:F12)</f>
        <v>4950328.22</v>
      </c>
      <c r="H13" s="21"/>
      <c r="J13" s="17">
        <f>SUM(J2:J12)</f>
        <v>4084205.42</v>
      </c>
      <c r="L13" s="17">
        <f>SUM(L2:L12)</f>
        <v>9034533.64</v>
      </c>
    </row>
    <row r="14" spans="1:6" ht="12.75">
      <c r="A14" s="15"/>
      <c r="B14" s="15"/>
      <c r="F14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CORDINADORCONTABILID</cp:lastModifiedBy>
  <cp:lastPrinted>2023-10-10T18:14:04Z</cp:lastPrinted>
  <dcterms:created xsi:type="dcterms:W3CDTF">2018-09-26T15:48:55Z</dcterms:created>
  <dcterms:modified xsi:type="dcterms:W3CDTF">2023-10-10T18:19:10Z</dcterms:modified>
  <cp:category/>
  <cp:version/>
  <cp:contentType/>
  <cp:contentStatus/>
</cp:coreProperties>
</file>