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2DO TRIMESTRE 2023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<sst xmlns="http://schemas.openxmlformats.org/spreadsheetml/2006/main" count="64" uniqueCount="22">
  <si>
    <t>JUNTA, AGENCIA O COMISARIA MUNICIPAL</t>
  </si>
  <si>
    <t>TOTAL</t>
  </si>
  <si>
    <t>TOTALES</t>
  </si>
  <si>
    <t>POCBOC</t>
  </si>
  <si>
    <t>SODZIL</t>
  </si>
  <si>
    <t>CHUNKANAN</t>
  </si>
  <si>
    <t>CUMPICH</t>
  </si>
  <si>
    <t>MONTEBELLO</t>
  </si>
  <si>
    <t>DZITNUP</t>
  </si>
  <si>
    <t>SANTA CRUZ</t>
  </si>
  <si>
    <t>DZOTCHEN</t>
  </si>
  <si>
    <t>NOHALAL</t>
  </si>
  <si>
    <t>BLANCA FLOR</t>
  </si>
  <si>
    <t>POMUCH</t>
  </si>
  <si>
    <t>X</t>
  </si>
  <si>
    <t>=</t>
  </si>
  <si>
    <t>MUNICIPAL</t>
  </si>
  <si>
    <t>ESTATAL</t>
  </si>
  <si>
    <t>ASIGNACION PRESUPUESTARIA Y APOYO ESTATAL OTORGADOS A LA JUNTAS, AGENCIAS Y COMISARIAS DEL MUNICIPIO DE HECELCHAKAN POR EL PERIODO COMPRENDIDO DEL 01 DE ENERO AL 30 DE JUNIO  DE 2023.</t>
  </si>
  <si>
    <t>ASIGNACION PRESUPUESTARIA  ENERO-JUNIO 2023</t>
  </si>
  <si>
    <t>APOYO ESTATAL ENERO-JUNIO 2023</t>
  </si>
  <si>
    <t>REINTEGRO PREDIAL ENERO-JUNIO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</si>
</sst>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52" applyFont="1" applyBorder="1" applyAlignment="1">
      <alignment vertical="center" wrapText="1"/>
      <protection/>
    </xf>
    <xf numFmtId="0" fontId="2" fillId="0" borderId="0" xfId="52" applyNumberFormat="1" applyFill="1" applyBorder="1" applyAlignment="1" applyProtection="1">
      <alignment/>
      <protection/>
    </xf>
    <xf numFmtId="4" fontId="5" fillId="0" borderId="10" xfId="52" applyNumberFormat="1" applyFont="1" applyFill="1" applyBorder="1" applyAlignment="1">
      <alignment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3" fillId="0" borderId="12" xfId="52" applyNumberFormat="1" applyFont="1" applyFill="1" applyBorder="1" applyAlignment="1" applyProtection="1">
      <alignment vertical="center"/>
      <protection/>
    </xf>
    <xf numFmtId="4" fontId="6" fillId="0" borderId="12" xfId="52" applyNumberFormat="1" applyFont="1" applyBorder="1" applyAlignment="1">
      <alignment horizontal="right" vertical="center"/>
      <protection/>
    </xf>
    <xf numFmtId="0" fontId="2" fillId="0" borderId="0" xfId="52">
      <alignment/>
      <protection/>
    </xf>
    <xf numFmtId="43" fontId="2" fillId="0" borderId="0" xfId="52" applyNumberFormat="1">
      <alignment/>
      <protection/>
    </xf>
    <xf numFmtId="0" fontId="3" fillId="0" borderId="13" xfId="52" applyFont="1" applyBorder="1" applyAlignment="1">
      <alignment vertical="center" wrapText="1"/>
      <protection/>
    </xf>
    <xf numFmtId="0" fontId="3" fillId="0" borderId="14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4" fontId="42" fillId="0" borderId="0" xfId="49" applyFont="1" applyAlignment="1">
      <alignment/>
    </xf>
    <xf numFmtId="44" fontId="43" fillId="0" borderId="0" xfId="49" applyFont="1" applyAlignment="1">
      <alignment/>
    </xf>
    <xf numFmtId="44" fontId="43" fillId="0" borderId="0" xfId="0" applyNumberFormat="1" applyFont="1" applyAlignment="1">
      <alignment/>
    </xf>
    <xf numFmtId="44" fontId="44" fillId="33" borderId="16" xfId="49" applyFont="1" applyFill="1" applyBorder="1" applyAlignment="1">
      <alignment/>
    </xf>
    <xf numFmtId="44" fontId="44" fillId="33" borderId="17" xfId="0" applyNumberFormat="1" applyFont="1" applyFill="1" applyBorder="1" applyAlignment="1">
      <alignment/>
    </xf>
    <xf numFmtId="44" fontId="44" fillId="33" borderId="16" xfId="0" applyNumberFormat="1" applyFont="1" applyFill="1" applyBorder="1" applyAlignment="1">
      <alignment/>
    </xf>
    <xf numFmtId="0" fontId="3" fillId="0" borderId="12" xfId="52" applyFont="1" applyBorder="1" applyAlignment="1">
      <alignment horizontal="center" vertical="center" wrapText="1"/>
      <protection/>
    </xf>
    <xf numFmtId="4" fontId="5" fillId="0" borderId="18" xfId="52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/>
    </xf>
    <xf numFmtId="44" fontId="42" fillId="0" borderId="0" xfId="49" applyFont="1" applyFill="1" applyAlignment="1">
      <alignment/>
    </xf>
    <xf numFmtId="0" fontId="42" fillId="0" borderId="0" xfId="0" applyFont="1" applyFill="1" applyAlignment="1">
      <alignment horizontal="center"/>
    </xf>
    <xf numFmtId="44" fontId="44" fillId="0" borderId="12" xfId="49" applyFont="1" applyFill="1" applyBorder="1" applyAlignment="1">
      <alignment/>
    </xf>
    <xf numFmtId="44" fontId="44" fillId="0" borderId="15" xfId="0" applyNumberFormat="1" applyFont="1" applyFill="1" applyBorder="1" applyAlignment="1">
      <alignment/>
    </xf>
    <xf numFmtId="0" fontId="4" fillId="0" borderId="19" xfId="52" applyFont="1" applyFill="1" applyBorder="1" applyAlignment="1">
      <alignment vertical="center"/>
      <protection/>
    </xf>
    <xf numFmtId="0" fontId="4" fillId="0" borderId="20" xfId="52" applyFont="1" applyFill="1" applyBorder="1" applyAlignment="1">
      <alignment vertical="center"/>
      <protection/>
    </xf>
    <xf numFmtId="0" fontId="4" fillId="0" borderId="21" xfId="52" applyFont="1" applyFill="1" applyBorder="1" applyAlignment="1">
      <alignment vertical="center"/>
      <protection/>
    </xf>
    <xf numFmtId="0" fontId="3" fillId="0" borderId="22" xfId="52" applyFont="1" applyBorder="1" applyAlignment="1">
      <alignment horizontal="center" vertical="center" wrapText="1"/>
      <protection/>
    </xf>
    <xf numFmtId="44" fontId="44" fillId="0" borderId="16" xfId="0" applyNumberFormat="1" applyFont="1" applyFill="1" applyBorder="1" applyAlignment="1">
      <alignment/>
    </xf>
    <xf numFmtId="0" fontId="42" fillId="33" borderId="0" xfId="0" applyFont="1" applyFill="1" applyAlignment="1">
      <alignment/>
    </xf>
    <xf numFmtId="44" fontId="42" fillId="33" borderId="0" xfId="49" applyFont="1" applyFill="1" applyAlignment="1">
      <alignment/>
    </xf>
    <xf numFmtId="0" fontId="42" fillId="33" borderId="0" xfId="49" applyNumberFormat="1" applyFont="1" applyFill="1" applyAlignment="1">
      <alignment/>
    </xf>
    <xf numFmtId="0" fontId="42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15</xdr:row>
      <xdr:rowOff>190500</xdr:rowOff>
    </xdr:from>
    <xdr:to>
      <xdr:col>5</xdr:col>
      <xdr:colOff>1466850</xdr:colOff>
      <xdr:row>22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696075" y="4038600"/>
          <a:ext cx="25812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GERARDO MANUEL CHAN PUC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1</xdr:col>
      <xdr:colOff>171450</xdr:colOff>
      <xdr:row>15</xdr:row>
      <xdr:rowOff>76200</xdr:rowOff>
    </xdr:from>
    <xdr:to>
      <xdr:col>2</xdr:col>
      <xdr:colOff>1266825</xdr:colOff>
      <xdr:row>22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95325" y="3952875"/>
          <a:ext cx="26860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LUIS JORGE POOT MOO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304800</xdr:colOff>
      <xdr:row>0</xdr:row>
      <xdr:rowOff>47625</xdr:rowOff>
    </xdr:from>
    <xdr:to>
      <xdr:col>1</xdr:col>
      <xdr:colOff>781050</xdr:colOff>
      <xdr:row>0</xdr:row>
      <xdr:rowOff>533400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76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0</xdr:row>
      <xdr:rowOff>28575</xdr:rowOff>
    </xdr:from>
    <xdr:to>
      <xdr:col>5</xdr:col>
      <xdr:colOff>1438275</xdr:colOff>
      <xdr:row>0</xdr:row>
      <xdr:rowOff>533400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28575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tabSelected="1" zoomScalePageLayoutView="0" workbookViewId="0" topLeftCell="A1">
      <selection activeCell="E13" sqref="E13"/>
    </sheetView>
  </sheetViews>
  <sheetFormatPr defaultColWidth="11.57421875" defaultRowHeight="15"/>
  <cols>
    <col min="1" max="1" width="7.8515625" style="2" customWidth="1"/>
    <col min="2" max="2" width="23.8515625" style="2" customWidth="1"/>
    <col min="3" max="3" width="31.421875" style="2" customWidth="1"/>
    <col min="4" max="4" width="28.57421875" style="2" customWidth="1"/>
    <col min="5" max="5" width="25.421875" style="2" customWidth="1"/>
    <col min="6" max="6" width="31.140625" style="2" customWidth="1"/>
    <col min="7" max="7" width="16.7109375" style="2" customWidth="1"/>
    <col min="8" max="16384" width="11.57421875" style="2" customWidth="1"/>
  </cols>
  <sheetData>
    <row r="1" spans="2:7" ht="51" customHeight="1" thickBot="1">
      <c r="B1" s="9"/>
      <c r="C1" s="31" t="s">
        <v>18</v>
      </c>
      <c r="D1" s="31"/>
      <c r="E1" s="31"/>
      <c r="F1" s="10"/>
      <c r="G1" s="1"/>
    </row>
    <row r="2" spans="2:6" ht="81" customHeight="1" thickBot="1">
      <c r="B2" s="12" t="s">
        <v>0</v>
      </c>
      <c r="C2" s="12" t="s">
        <v>19</v>
      </c>
      <c r="D2" s="12" t="s">
        <v>20</v>
      </c>
      <c r="E2" s="21" t="s">
        <v>21</v>
      </c>
      <c r="F2" s="12" t="s">
        <v>1</v>
      </c>
    </row>
    <row r="3" spans="2:6" ht="12.75">
      <c r="B3" s="28" t="s">
        <v>3</v>
      </c>
      <c r="C3" s="3">
        <f>Hoja1!F2</f>
        <v>180487.38</v>
      </c>
      <c r="D3" s="3">
        <f>Hoja1!J2</f>
        <v>91969.71</v>
      </c>
      <c r="E3" s="3"/>
      <c r="F3" s="3">
        <f aca="true" t="shared" si="0" ref="F3:F13">SUM(C3:E3)</f>
        <v>272457.09</v>
      </c>
    </row>
    <row r="4" spans="2:6" ht="12.75">
      <c r="B4" s="29" t="s">
        <v>4</v>
      </c>
      <c r="C4" s="4">
        <f>Hoja1!F3</f>
        <v>86710.14</v>
      </c>
      <c r="D4" s="4">
        <f>Hoja1!J3</f>
        <v>36490.42</v>
      </c>
      <c r="E4" s="4"/>
      <c r="F4" s="4">
        <f t="shared" si="0"/>
        <v>123200.56</v>
      </c>
    </row>
    <row r="5" spans="2:6" ht="12.75">
      <c r="B5" s="29" t="s">
        <v>5</v>
      </c>
      <c r="C5" s="4">
        <f>Hoja1!F4</f>
        <v>149695.06</v>
      </c>
      <c r="D5" s="4">
        <f>Hoja1!J4</f>
        <v>91969.71</v>
      </c>
      <c r="E5" s="4"/>
      <c r="F5" s="4">
        <f t="shared" si="0"/>
        <v>241664.77000000002</v>
      </c>
    </row>
    <row r="6" spans="2:6" ht="12.75">
      <c r="B6" s="29" t="s">
        <v>6</v>
      </c>
      <c r="C6" s="4">
        <f>Hoja1!F5</f>
        <v>179501.82</v>
      </c>
      <c r="D6" s="4">
        <f>Hoja1!J5</f>
        <v>91969.71</v>
      </c>
      <c r="E6" s="4"/>
      <c r="F6" s="4">
        <f t="shared" si="0"/>
        <v>271471.53</v>
      </c>
    </row>
    <row r="7" spans="2:6" ht="16.5" customHeight="1">
      <c r="B7" s="29" t="s">
        <v>7</v>
      </c>
      <c r="C7" s="4">
        <f>Hoja1!F6</f>
        <v>72858.78</v>
      </c>
      <c r="D7" s="4">
        <f>Hoja1!J6</f>
        <v>28462.940000000002</v>
      </c>
      <c r="E7" s="4"/>
      <c r="F7" s="4">
        <f t="shared" si="0"/>
        <v>101321.72</v>
      </c>
    </row>
    <row r="8" spans="2:6" ht="12.75">
      <c r="B8" s="29" t="s">
        <v>8</v>
      </c>
      <c r="C8" s="4">
        <f>Hoja1!F7</f>
        <v>182692.36000000002</v>
      </c>
      <c r="D8" s="4">
        <f>Hoja1!J7</f>
        <v>91966.3</v>
      </c>
      <c r="E8" s="4"/>
      <c r="F8" s="4">
        <f t="shared" si="0"/>
        <v>274658.66000000003</v>
      </c>
    </row>
    <row r="9" spans="2:6" ht="12.75">
      <c r="B9" s="29" t="s">
        <v>9</v>
      </c>
      <c r="C9" s="4">
        <f>Hoja1!F8</f>
        <v>180617.28</v>
      </c>
      <c r="D9" s="4">
        <f>Hoja1!J8</f>
        <v>91969.71</v>
      </c>
      <c r="E9" s="4"/>
      <c r="F9" s="4">
        <f t="shared" si="0"/>
        <v>272586.99</v>
      </c>
    </row>
    <row r="10" spans="2:6" ht="12.75">
      <c r="B10" s="29" t="s">
        <v>10</v>
      </c>
      <c r="C10" s="4">
        <f>Hoja1!F9</f>
        <v>85495.26</v>
      </c>
      <c r="D10" s="4">
        <f>Hoja1!J9</f>
        <v>29155.650000000005</v>
      </c>
      <c r="E10" s="4"/>
      <c r="F10" s="4">
        <f t="shared" si="0"/>
        <v>114650.91</v>
      </c>
    </row>
    <row r="11" spans="2:6" ht="12.75">
      <c r="B11" s="29" t="s">
        <v>11</v>
      </c>
      <c r="C11" s="4">
        <f>Hoja1!F10</f>
        <v>146495.7</v>
      </c>
      <c r="D11" s="4">
        <f>Hoja1!J10</f>
        <v>38140.73</v>
      </c>
      <c r="E11" s="4"/>
      <c r="F11" s="4">
        <f t="shared" si="0"/>
        <v>184636.43000000002</v>
      </c>
    </row>
    <row r="12" spans="2:6" ht="12.75">
      <c r="B12" s="29" t="s">
        <v>12</v>
      </c>
      <c r="C12" s="4">
        <f>Hoja1!F11</f>
        <v>76303.92</v>
      </c>
      <c r="D12" s="4">
        <f>Hoja1!J11</f>
        <v>22411.760000000002</v>
      </c>
      <c r="E12" s="4"/>
      <c r="F12" s="4">
        <f t="shared" si="0"/>
        <v>98715.68</v>
      </c>
    </row>
    <row r="13" spans="2:6" ht="13.5" thickBot="1">
      <c r="B13" s="30" t="s">
        <v>13</v>
      </c>
      <c r="C13" s="22">
        <f>Hoja1!F12</f>
        <v>2043385.7799999996</v>
      </c>
      <c r="D13" s="22">
        <f>Hoja1!J12</f>
        <v>1976530.83</v>
      </c>
      <c r="E13" s="4">
        <f>12115+112068+42000+22652+2500+14571+8433</f>
        <v>214339</v>
      </c>
      <c r="F13" s="4">
        <f t="shared" si="0"/>
        <v>4234255.609999999</v>
      </c>
    </row>
    <row r="14" spans="2:6" ht="13.5" thickBot="1">
      <c r="B14" s="5" t="s">
        <v>2</v>
      </c>
      <c r="C14" s="6">
        <f>SUM(C3:C13)</f>
        <v>3384243.4799999995</v>
      </c>
      <c r="D14" s="6">
        <f>SUM(D3:D13)</f>
        <v>2591037.47</v>
      </c>
      <c r="E14" s="6">
        <f>SUM(E3:E13)</f>
        <v>214339</v>
      </c>
      <c r="F14" s="6">
        <f>SUM(F3:F13)</f>
        <v>6189619.949999999</v>
      </c>
    </row>
    <row r="18" spans="2:9" ht="12.75">
      <c r="B18" s="7"/>
      <c r="C18" s="7"/>
      <c r="D18" s="7"/>
      <c r="E18" s="7"/>
      <c r="F18" s="7"/>
      <c r="G18" s="7"/>
      <c r="H18" s="8"/>
      <c r="I18" s="7"/>
    </row>
    <row r="19" spans="2:9" ht="12.75">
      <c r="B19" s="7"/>
      <c r="C19" s="7"/>
      <c r="D19" s="7"/>
      <c r="E19" s="7"/>
      <c r="F19" s="7"/>
      <c r="G19" s="7"/>
      <c r="H19" s="8"/>
      <c r="I19" s="7"/>
    </row>
    <row r="20" spans="2:9" ht="12.75">
      <c r="B20" s="7"/>
      <c r="C20" s="7"/>
      <c r="D20" s="7"/>
      <c r="E20" s="7"/>
      <c r="F20" s="7"/>
      <c r="G20" s="8"/>
      <c r="H20" s="7"/>
      <c r="I20" s="7"/>
    </row>
    <row r="21" spans="2:9" ht="12.75">
      <c r="B21" s="7"/>
      <c r="C21" s="7"/>
      <c r="D21" s="7"/>
      <c r="E21" s="7"/>
      <c r="F21" s="7"/>
      <c r="G21" s="8"/>
      <c r="H21" s="7"/>
      <c r="I21" s="7"/>
    </row>
    <row r="22" spans="2:9" ht="12.75">
      <c r="B22" s="7"/>
      <c r="C22" s="7"/>
      <c r="D22" s="7"/>
      <c r="E22" s="7"/>
      <c r="F22" s="7"/>
      <c r="G22" s="7"/>
      <c r="H22" s="7"/>
      <c r="I22" s="7"/>
    </row>
    <row r="23" spans="2:9" ht="12.75">
      <c r="B23" s="7"/>
      <c r="C23" s="7"/>
      <c r="D23" s="7"/>
      <c r="E23" s="7"/>
      <c r="F23" s="7"/>
      <c r="G23" s="7"/>
      <c r="H23" s="7"/>
      <c r="I23" s="7"/>
    </row>
    <row r="24" spans="2:9" ht="12.75">
      <c r="B24" s="7"/>
      <c r="C24" s="7"/>
      <c r="D24" s="7"/>
      <c r="E24" s="7"/>
      <c r="F24" s="7"/>
      <c r="G24" s="7"/>
      <c r="H24" s="7"/>
      <c r="I24" s="7"/>
    </row>
    <row r="25" spans="2:9" ht="12.75">
      <c r="B25" s="7"/>
      <c r="C25" s="7"/>
      <c r="D25" s="7"/>
      <c r="E25" s="7"/>
      <c r="F25" s="7"/>
      <c r="G25" s="7"/>
      <c r="H25" s="7"/>
      <c r="I25" s="7"/>
    </row>
    <row r="26" spans="2:9" ht="12.75">
      <c r="B26" s="7"/>
      <c r="C26" s="7"/>
      <c r="D26" s="7"/>
      <c r="E26" s="7"/>
      <c r="F26" s="7"/>
      <c r="G26" s="7"/>
      <c r="H26" s="7"/>
      <c r="I26" s="7"/>
    </row>
    <row r="27" spans="2:9" ht="12.75">
      <c r="B27" s="7"/>
      <c r="C27" s="7"/>
      <c r="D27" s="7"/>
      <c r="E27" s="7"/>
      <c r="F27" s="7"/>
      <c r="G27" s="7"/>
      <c r="H27" s="7"/>
      <c r="I27" s="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9" ht="12.75">
      <c r="B29" s="7"/>
      <c r="C29" s="7"/>
      <c r="D29" s="7"/>
      <c r="E29" s="7"/>
      <c r="F29" s="7"/>
      <c r="G29" s="7"/>
      <c r="H29" s="7"/>
      <c r="I29" s="7"/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spans="2:9" ht="12.75">
      <c r="B33" s="7"/>
      <c r="C33" s="7"/>
      <c r="D33" s="7"/>
      <c r="E33" s="7"/>
      <c r="F33" s="7"/>
      <c r="G33" s="7"/>
      <c r="H33" s="7"/>
      <c r="I33" s="7"/>
    </row>
    <row r="34" spans="2:9" ht="12.75">
      <c r="B34" s="7"/>
      <c r="C34" s="7"/>
      <c r="D34" s="7"/>
      <c r="E34" s="7"/>
      <c r="F34" s="7"/>
      <c r="G34" s="7"/>
      <c r="H34" s="7"/>
      <c r="I34" s="7"/>
    </row>
    <row r="35" spans="2:9" ht="12.75">
      <c r="B35" s="7"/>
      <c r="C35" s="7"/>
      <c r="D35" s="7"/>
      <c r="E35" s="7"/>
      <c r="F35" s="7"/>
      <c r="G35" s="7"/>
      <c r="H35" s="7"/>
      <c r="I35" s="7"/>
    </row>
    <row r="36" spans="2:9" ht="12.75">
      <c r="B36" s="7"/>
      <c r="C36" s="7"/>
      <c r="D36" s="7"/>
      <c r="E36" s="7"/>
      <c r="F36" s="7"/>
      <c r="G36" s="7"/>
      <c r="H36" s="7"/>
      <c r="I36" s="7"/>
    </row>
    <row r="37" spans="2:9" ht="12.75">
      <c r="B37" s="7"/>
      <c r="C37" s="7"/>
      <c r="D37" s="7"/>
      <c r="E37" s="7"/>
      <c r="F37" s="7"/>
      <c r="G37" s="7"/>
      <c r="H37" s="7"/>
      <c r="I37" s="7"/>
    </row>
  </sheetData>
  <sheetProtection/>
  <mergeCells count="1">
    <mergeCell ref="C1:E1"/>
  </mergeCells>
  <printOptions/>
  <pageMargins left="0.2362204724409449" right="0.826771653543307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15.57421875" style="13" customWidth="1"/>
    <col min="2" max="2" width="14.28125" style="13" customWidth="1"/>
    <col min="3" max="3" width="4.421875" style="14" customWidth="1"/>
    <col min="4" max="4" width="5.7109375" style="13" customWidth="1"/>
    <col min="5" max="5" width="3.7109375" style="14" customWidth="1"/>
    <col min="6" max="6" width="18.57421875" style="13" customWidth="1"/>
    <col min="7" max="7" width="6.140625" style="13" customWidth="1"/>
    <col min="8" max="8" width="14.8515625" style="13" customWidth="1"/>
    <col min="9" max="9" width="3.140625" style="13" customWidth="1"/>
    <col min="10" max="10" width="17.00390625" style="13" customWidth="1"/>
    <col min="11" max="11" width="5.28125" style="13" customWidth="1"/>
    <col min="12" max="12" width="20.28125" style="13" customWidth="1"/>
    <col min="13" max="16384" width="11.421875" style="13" customWidth="1"/>
  </cols>
  <sheetData>
    <row r="1" spans="2:8" ht="13.5" thickBot="1">
      <c r="B1" s="13" t="s">
        <v>16</v>
      </c>
      <c r="H1" s="13" t="s">
        <v>17</v>
      </c>
    </row>
    <row r="2" spans="1:12" ht="13.5" thickBot="1">
      <c r="A2" s="11" t="s">
        <v>3</v>
      </c>
      <c r="B2" s="34">
        <v>30081.23</v>
      </c>
      <c r="C2" s="36" t="s">
        <v>14</v>
      </c>
      <c r="D2" s="33">
        <v>6</v>
      </c>
      <c r="E2" s="36" t="s">
        <v>15</v>
      </c>
      <c r="F2" s="18">
        <f aca="true" t="shared" si="0" ref="F2:F10">B2*D2</f>
        <v>180487.38</v>
      </c>
      <c r="G2" s="33"/>
      <c r="H2" s="34">
        <f>21153.57+9515.21+15316.18+15328.24+15328.24+15328.27</f>
        <v>91969.71</v>
      </c>
      <c r="I2" s="33"/>
      <c r="J2" s="20">
        <f>H2</f>
        <v>91969.71</v>
      </c>
      <c r="K2" s="25" t="s">
        <v>15</v>
      </c>
      <c r="L2" s="20">
        <f>F2+J2</f>
        <v>272457.09</v>
      </c>
    </row>
    <row r="3" spans="1:12" ht="13.5" thickBot="1">
      <c r="A3" s="11" t="s">
        <v>4</v>
      </c>
      <c r="B3" s="34">
        <v>14451.69</v>
      </c>
      <c r="C3" s="36" t="s">
        <v>14</v>
      </c>
      <c r="D3" s="33">
        <v>6</v>
      </c>
      <c r="E3" s="36" t="s">
        <v>15</v>
      </c>
      <c r="F3" s="18">
        <f t="shared" si="0"/>
        <v>86710.14</v>
      </c>
      <c r="G3" s="33">
        <v>0.01</v>
      </c>
      <c r="H3" s="34">
        <f>9556.44+2611.88+6076.93+6081.72+6081.72+6081.73</f>
        <v>36490.42</v>
      </c>
      <c r="I3" s="33"/>
      <c r="J3" s="20">
        <f aca="true" t="shared" si="1" ref="J3:J12">H3</f>
        <v>36490.42</v>
      </c>
      <c r="K3" s="25" t="s">
        <v>15</v>
      </c>
      <c r="L3" s="19">
        <f aca="true" t="shared" si="2" ref="L3:L12">F3+J3</f>
        <v>123200.56</v>
      </c>
    </row>
    <row r="4" spans="1:12" ht="13.5" thickBot="1">
      <c r="A4" s="11" t="s">
        <v>5</v>
      </c>
      <c r="B4" s="34">
        <v>24949.19</v>
      </c>
      <c r="C4" s="36" t="s">
        <v>14</v>
      </c>
      <c r="D4" s="33">
        <v>6</v>
      </c>
      <c r="E4" s="36" t="s">
        <v>15</v>
      </c>
      <c r="F4" s="18">
        <f>B4*D4-0.08</f>
        <v>149695.06</v>
      </c>
      <c r="G4" s="35">
        <v>0</v>
      </c>
      <c r="H4" s="34">
        <f>18764.46+11904.32+15316.18+15328.24+15328.24+15328.27</f>
        <v>91969.71</v>
      </c>
      <c r="I4" s="33"/>
      <c r="J4" s="20">
        <f>H4</f>
        <v>91969.71</v>
      </c>
      <c r="K4" s="25" t="s">
        <v>15</v>
      </c>
      <c r="L4" s="19">
        <f>F4+J4</f>
        <v>241664.77000000002</v>
      </c>
    </row>
    <row r="5" spans="1:12" ht="13.5" thickBot="1">
      <c r="A5" s="11" t="s">
        <v>6</v>
      </c>
      <c r="B5" s="34">
        <v>29916.97</v>
      </c>
      <c r="C5" s="36" t="s">
        <v>14</v>
      </c>
      <c r="D5" s="33">
        <v>6</v>
      </c>
      <c r="E5" s="36" t="s">
        <v>15</v>
      </c>
      <c r="F5" s="18">
        <f t="shared" si="0"/>
        <v>179501.82</v>
      </c>
      <c r="G5" s="33"/>
      <c r="H5" s="34">
        <f>21054.02+9614.76+15316.18+15328.24+15328.24+15328.27</f>
        <v>91969.71</v>
      </c>
      <c r="I5" s="33"/>
      <c r="J5" s="20">
        <f t="shared" si="1"/>
        <v>91969.71</v>
      </c>
      <c r="K5" s="25" t="s">
        <v>15</v>
      </c>
      <c r="L5" s="19">
        <f t="shared" si="2"/>
        <v>271471.53</v>
      </c>
    </row>
    <row r="6" spans="1:12" ht="13.5" thickBot="1">
      <c r="A6" s="11" t="s">
        <v>7</v>
      </c>
      <c r="B6" s="34">
        <v>12143.13</v>
      </c>
      <c r="C6" s="36" t="s">
        <v>14</v>
      </c>
      <c r="D6" s="33">
        <v>6</v>
      </c>
      <c r="E6" s="36" t="s">
        <v>15</v>
      </c>
      <c r="F6" s="18">
        <f t="shared" si="0"/>
        <v>72858.78</v>
      </c>
      <c r="G6" s="33"/>
      <c r="H6" s="34">
        <f>7864.15+1627.27+4740.08+4743.81+4743.81+4743.82</f>
        <v>28462.940000000002</v>
      </c>
      <c r="I6" s="33"/>
      <c r="J6" s="20">
        <f t="shared" si="1"/>
        <v>28462.940000000002</v>
      </c>
      <c r="K6" s="25" t="s">
        <v>15</v>
      </c>
      <c r="L6" s="19">
        <f>F6+J6</f>
        <v>101321.72</v>
      </c>
    </row>
    <row r="7" spans="1:12" ht="13.5" thickBot="1">
      <c r="A7" s="11" t="s">
        <v>8</v>
      </c>
      <c r="B7" s="34">
        <v>26282.06</v>
      </c>
      <c r="C7" s="36" t="s">
        <v>14</v>
      </c>
      <c r="D7" s="33">
        <v>6</v>
      </c>
      <c r="E7" s="36" t="s">
        <v>15</v>
      </c>
      <c r="F7" s="18">
        <f>B7*D7+25000</f>
        <v>182692.36000000002</v>
      </c>
      <c r="G7" s="33"/>
      <c r="H7" s="34">
        <f>19361.74+11305.91+15315.61+15327.67+15327.67+15327.7</f>
        <v>91966.3</v>
      </c>
      <c r="I7" s="33"/>
      <c r="J7" s="20">
        <f t="shared" si="1"/>
        <v>91966.3</v>
      </c>
      <c r="K7" s="25" t="s">
        <v>15</v>
      </c>
      <c r="L7" s="19">
        <f>F7+J7</f>
        <v>274658.66000000003</v>
      </c>
    </row>
    <row r="8" spans="1:12" ht="13.5" thickBot="1">
      <c r="A8" s="11" t="s">
        <v>9</v>
      </c>
      <c r="B8" s="34">
        <v>30102.88</v>
      </c>
      <c r="C8" s="36" t="s">
        <v>14</v>
      </c>
      <c r="D8" s="33">
        <v>6</v>
      </c>
      <c r="E8" s="36" t="s">
        <v>15</v>
      </c>
      <c r="F8" s="18">
        <f t="shared" si="0"/>
        <v>180617.28</v>
      </c>
      <c r="G8" s="33"/>
      <c r="H8" s="34">
        <f>21153.57+9515.21+15316.18+15328.24+15328.24+15328.27</f>
        <v>91969.71</v>
      </c>
      <c r="I8" s="33"/>
      <c r="J8" s="20">
        <f t="shared" si="1"/>
        <v>91969.71</v>
      </c>
      <c r="K8" s="25" t="s">
        <v>15</v>
      </c>
      <c r="L8" s="19">
        <f t="shared" si="2"/>
        <v>272586.99</v>
      </c>
    </row>
    <row r="9" spans="1:12" ht="13.5" thickBot="1">
      <c r="A9" s="11" t="s">
        <v>10</v>
      </c>
      <c r="B9" s="34">
        <v>14249.21</v>
      </c>
      <c r="C9" s="36" t="s">
        <v>14</v>
      </c>
      <c r="D9" s="33">
        <v>6</v>
      </c>
      <c r="E9" s="36" t="s">
        <v>15</v>
      </c>
      <c r="F9" s="18">
        <f t="shared" si="0"/>
        <v>85495.26</v>
      </c>
      <c r="G9" s="33"/>
      <c r="H9" s="34">
        <f>8859.61+862.81+4855.44+4859.26+4859.26+4859.27</f>
        <v>29155.650000000005</v>
      </c>
      <c r="I9" s="33"/>
      <c r="J9" s="20">
        <f t="shared" si="1"/>
        <v>29155.650000000005</v>
      </c>
      <c r="K9" s="25" t="s">
        <v>15</v>
      </c>
      <c r="L9" s="19">
        <f>F9+J9</f>
        <v>114650.91</v>
      </c>
    </row>
    <row r="10" spans="1:12" ht="13.5" thickBot="1">
      <c r="A10" s="11" t="s">
        <v>11</v>
      </c>
      <c r="B10" s="34">
        <v>24415.95</v>
      </c>
      <c r="C10" s="36" t="s">
        <v>14</v>
      </c>
      <c r="D10" s="33">
        <v>6</v>
      </c>
      <c r="E10" s="36" t="s">
        <v>15</v>
      </c>
      <c r="F10" s="18">
        <f t="shared" si="0"/>
        <v>146495.7</v>
      </c>
      <c r="G10" s="33"/>
      <c r="H10" s="34">
        <f>14284.88+4785.53+6356.77+6356.77+6356.78</f>
        <v>38140.73</v>
      </c>
      <c r="I10" s="33"/>
      <c r="J10" s="20">
        <f t="shared" si="1"/>
        <v>38140.73</v>
      </c>
      <c r="K10" s="25" t="s">
        <v>15</v>
      </c>
      <c r="L10" s="19">
        <f t="shared" si="2"/>
        <v>184636.43000000002</v>
      </c>
    </row>
    <row r="11" spans="1:12" ht="13.5" thickBot="1">
      <c r="A11" s="11" t="s">
        <v>12</v>
      </c>
      <c r="B11" s="34">
        <v>12717.32</v>
      </c>
      <c r="C11" s="36" t="s">
        <v>14</v>
      </c>
      <c r="D11" s="33">
        <v>6</v>
      </c>
      <c r="E11" s="36" t="s">
        <v>15</v>
      </c>
      <c r="F11" s="18">
        <f>B11*D11</f>
        <v>76303.92</v>
      </c>
      <c r="G11" s="33">
        <v>0.01</v>
      </c>
      <c r="H11" s="34">
        <f>7665.06+3540.85+3735.28+3735.28+3735.29</f>
        <v>22411.760000000002</v>
      </c>
      <c r="I11" s="33"/>
      <c r="J11" s="20">
        <f t="shared" si="1"/>
        <v>22411.760000000002</v>
      </c>
      <c r="K11" s="25" t="s">
        <v>15</v>
      </c>
      <c r="L11" s="19">
        <f t="shared" si="2"/>
        <v>98715.68</v>
      </c>
    </row>
    <row r="12" spans="1:12" ht="13.5" thickBot="1">
      <c r="A12" s="11" t="s">
        <v>13</v>
      </c>
      <c r="B12" s="15">
        <v>349385.85</v>
      </c>
      <c r="C12" s="14" t="s">
        <v>14</v>
      </c>
      <c r="D12" s="13">
        <v>6</v>
      </c>
      <c r="E12" s="14" t="s">
        <v>15</v>
      </c>
      <c r="F12" s="26">
        <f>B12*D12+140000-192929.32</f>
        <v>2043385.7799999996</v>
      </c>
      <c r="G12" s="23"/>
      <c r="H12" s="24">
        <f>348013.52+395463.56+47450.04+394993.87+395304.92+395304.92</f>
        <v>1976530.83</v>
      </c>
      <c r="I12" s="23"/>
      <c r="J12" s="32">
        <f t="shared" si="1"/>
        <v>1976530.83</v>
      </c>
      <c r="K12" s="25" t="s">
        <v>15</v>
      </c>
      <c r="L12" s="27">
        <f>F12+J12</f>
        <v>4019916.6099999994</v>
      </c>
    </row>
    <row r="13" spans="1:12" ht="15.75">
      <c r="A13" s="15"/>
      <c r="B13" s="15"/>
      <c r="F13" s="16">
        <f>SUM(F2:F12)</f>
        <v>3384243.4799999995</v>
      </c>
      <c r="J13" s="17">
        <f>SUM(J2:J12)</f>
        <v>2591037.47</v>
      </c>
      <c r="L13" s="17">
        <f>SUM(L2:L12)</f>
        <v>5975280.949999999</v>
      </c>
    </row>
    <row r="14" spans="1:6" ht="12.75">
      <c r="A14" s="15"/>
      <c r="B14" s="15"/>
      <c r="F14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CORDINADORCONTABILID</cp:lastModifiedBy>
  <cp:lastPrinted>2023-04-04T19:18:21Z</cp:lastPrinted>
  <dcterms:created xsi:type="dcterms:W3CDTF">2018-09-26T15:48:55Z</dcterms:created>
  <dcterms:modified xsi:type="dcterms:W3CDTF">2023-07-10T17:51:08Z</dcterms:modified>
  <cp:category/>
  <cp:version/>
  <cp:contentType/>
  <cp:contentStatus/>
</cp:coreProperties>
</file>