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4TO TRIMESTRE 2022" sheetId="1" r:id="rId1"/>
    <sheet name="Hoja1" sheetId="2" r:id="rId2"/>
  </sheets>
  <definedNames/>
  <calcPr fullCalcOnLoad="1"/>
</workbook>
</file>

<file path=xl/comments2.xml><?xml version="1.0" encoding="utf-8"?>
<comments xmlns="http://schemas.openxmlformats.org/spreadsheetml/2006/main">
  <authors>
    <author>CORDINADORCONTABILID</author>
  </authors>
  <commentList>
    <comment ref="F11" authorId="0">
      <text>
        <r>
          <rPr>
            <b/>
            <sz val="9"/>
            <rFont val="Tahoma"/>
            <family val="0"/>
          </rPr>
          <t>CORDINADORCONTABILID:</t>
        </r>
        <r>
          <rPr>
            <sz val="9"/>
            <rFont val="Tahoma"/>
            <family val="0"/>
          </rPr>
          <t xml:space="preserve">
15,000 ANTICIPO A DESCONTAR 2,500 Y AJUSTE DE PARTICIPACIONES
</t>
        </r>
      </text>
    </comment>
    <comment ref="F10" authorId="0">
      <text>
        <r>
          <rPr>
            <b/>
            <sz val="9"/>
            <rFont val="Tahoma"/>
            <family val="0"/>
          </rPr>
          <t>CORDINADORCONTABILID:</t>
        </r>
        <r>
          <rPr>
            <sz val="9"/>
            <rFont val="Tahoma"/>
            <family val="0"/>
          </rPr>
          <t xml:space="preserve">
AJUSTE DE PARTICIPACIONES EN JULIO, AGOSTO Y SEPT
</t>
        </r>
      </text>
    </comment>
  </commentList>
</comments>
</file>

<file path=xl/sharedStrings.xml><?xml version="1.0" encoding="utf-8"?>
<sst xmlns="http://schemas.openxmlformats.org/spreadsheetml/2006/main" count="65" uniqueCount="23">
  <si>
    <t>JUNTA, AGENCIA O COMISARIA MUNICIPAL</t>
  </si>
  <si>
    <t>TOTAL</t>
  </si>
  <si>
    <t>TOTALES</t>
  </si>
  <si>
    <t>POCBOC</t>
  </si>
  <si>
    <t>SODZIL</t>
  </si>
  <si>
    <t>CHUNKANAN</t>
  </si>
  <si>
    <t>CUMPICH</t>
  </si>
  <si>
    <t>MONTEBELLO</t>
  </si>
  <si>
    <t>DZITNUP</t>
  </si>
  <si>
    <t>SANTA CRUZ</t>
  </si>
  <si>
    <t>DZOTCHEN</t>
  </si>
  <si>
    <t>NOHALAL</t>
  </si>
  <si>
    <t>BLANCA FLOR</t>
  </si>
  <si>
    <t>POMUCH</t>
  </si>
  <si>
    <t>X</t>
  </si>
  <si>
    <t>=</t>
  </si>
  <si>
    <t>MUNICIPAL</t>
  </si>
  <si>
    <t>ESTATAL</t>
  </si>
  <si>
    <t>ASIGNACION PRESUPUESTARIA Y APOYO ESTATAL OTORGADOS A LA JUNTAS, AGENCIAS Y COMISARIAS DEL MUNICIPIO DE HECELCHAKAN POR EL PERIODO COMPRENDIDO DEL 01 DE ENERO AL 31 DE DICIEMBRE  DE 2022.</t>
  </si>
  <si>
    <t>ASIGNACION PRESUPUESTARIA  ENERO-DICIEMBRE 2022</t>
  </si>
  <si>
    <t>APOYO ESTATAL ENERO-DICIEMBRE 2022</t>
  </si>
  <si>
    <t>REINTEGRO PREDIAL ENERO-DICIEMBRE 2022</t>
  </si>
  <si>
    <t>APOYO PARA OBRAS DE INFRAESTRUCTURA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</si>
</sst>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.85"/>
      <color indexed="8"/>
      <name val="Times New Roman"/>
      <family val="1"/>
    </font>
    <font>
      <b/>
      <sz val="9.85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" fillId="0" borderId="0" xfId="52" applyFont="1" applyBorder="1" applyAlignment="1">
      <alignment vertical="center" wrapText="1"/>
      <protection/>
    </xf>
    <xf numFmtId="0" fontId="2" fillId="0" borderId="0" xfId="52" applyNumberFormat="1" applyFill="1" applyBorder="1" applyAlignment="1" applyProtection="1">
      <alignment/>
      <protection/>
    </xf>
    <xf numFmtId="4" fontId="5" fillId="0" borderId="10" xfId="52" applyNumberFormat="1" applyFont="1" applyFill="1" applyBorder="1" applyAlignment="1">
      <alignment vertical="center"/>
      <protection/>
    </xf>
    <xf numFmtId="0" fontId="4" fillId="0" borderId="11" xfId="52" applyFont="1" applyBorder="1" applyAlignment="1">
      <alignment vertical="center"/>
      <protection/>
    </xf>
    <xf numFmtId="4" fontId="5" fillId="0" borderId="12" xfId="52" applyNumberFormat="1" applyFont="1" applyFill="1" applyBorder="1" applyAlignment="1">
      <alignment vertical="center"/>
      <protection/>
    </xf>
    <xf numFmtId="0" fontId="3" fillId="0" borderId="13" xfId="52" applyNumberFormat="1" applyFont="1" applyFill="1" applyBorder="1" applyAlignment="1" applyProtection="1">
      <alignment vertical="center"/>
      <protection/>
    </xf>
    <xf numFmtId="4" fontId="6" fillId="0" borderId="13" xfId="52" applyNumberFormat="1" applyFont="1" applyBorder="1" applyAlignment="1">
      <alignment horizontal="right" vertical="center"/>
      <protection/>
    </xf>
    <xf numFmtId="0" fontId="2" fillId="0" borderId="0" xfId="52">
      <alignment/>
      <protection/>
    </xf>
    <xf numFmtId="43" fontId="2" fillId="0" borderId="0" xfId="52" applyNumberFormat="1">
      <alignment/>
      <protection/>
    </xf>
    <xf numFmtId="0" fontId="4" fillId="0" borderId="14" xfId="52" applyFont="1" applyBorder="1" applyAlignment="1">
      <alignment vertical="center"/>
      <protection/>
    </xf>
    <xf numFmtId="0" fontId="3" fillId="0" borderId="15" xfId="52" applyFont="1" applyBorder="1" applyAlignment="1">
      <alignment vertical="center" wrapText="1"/>
      <protection/>
    </xf>
    <xf numFmtId="0" fontId="3" fillId="0" borderId="16" xfId="52" applyFont="1" applyBorder="1" applyAlignment="1">
      <alignment vertical="center" wrapText="1"/>
      <protection/>
    </xf>
    <xf numFmtId="0" fontId="4" fillId="0" borderId="0" xfId="52" applyFont="1" applyBorder="1" applyAlignment="1">
      <alignment vertical="center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vertical="center"/>
      <protection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44" fontId="44" fillId="0" borderId="0" xfId="49" applyFont="1" applyAlignment="1">
      <alignment/>
    </xf>
    <xf numFmtId="44" fontId="45" fillId="0" borderId="0" xfId="49" applyFont="1" applyAlignment="1">
      <alignment/>
    </xf>
    <xf numFmtId="44" fontId="45" fillId="0" borderId="0" xfId="0" applyNumberFormat="1" applyFont="1" applyAlignment="1">
      <alignment/>
    </xf>
    <xf numFmtId="44" fontId="46" fillId="33" borderId="19" xfId="49" applyFont="1" applyFill="1" applyBorder="1" applyAlignment="1">
      <alignment/>
    </xf>
    <xf numFmtId="44" fontId="46" fillId="33" borderId="20" xfId="0" applyNumberFormat="1" applyFont="1" applyFill="1" applyBorder="1" applyAlignment="1">
      <alignment/>
    </xf>
    <xf numFmtId="44" fontId="46" fillId="33" borderId="19" xfId="0" applyNumberFormat="1" applyFont="1" applyFill="1" applyBorder="1" applyAlignment="1">
      <alignment/>
    </xf>
    <xf numFmtId="0" fontId="3" fillId="0" borderId="13" xfId="52" applyFont="1" applyBorder="1" applyAlignment="1">
      <alignment horizontal="center" vertical="center" wrapText="1"/>
      <protection/>
    </xf>
    <xf numFmtId="4" fontId="5" fillId="0" borderId="21" xfId="52" applyNumberFormat="1" applyFont="1" applyFill="1" applyBorder="1" applyAlignment="1">
      <alignment vertical="center"/>
      <protection/>
    </xf>
    <xf numFmtId="0" fontId="44" fillId="0" borderId="0" xfId="0" applyFont="1" applyFill="1" applyAlignment="1">
      <alignment/>
    </xf>
    <xf numFmtId="44" fontId="44" fillId="0" borderId="0" xfId="49" applyFont="1" applyFill="1" applyAlignment="1">
      <alignment/>
    </xf>
    <xf numFmtId="0" fontId="44" fillId="0" borderId="0" xfId="0" applyFont="1" applyFill="1" applyAlignment="1">
      <alignment horizontal="center"/>
    </xf>
    <xf numFmtId="0" fontId="44" fillId="0" borderId="0" xfId="49" applyNumberFormat="1" applyFont="1" applyFill="1" applyAlignment="1">
      <alignment/>
    </xf>
    <xf numFmtId="44" fontId="46" fillId="0" borderId="13" xfId="49" applyFont="1" applyFill="1" applyBorder="1" applyAlignment="1">
      <alignment/>
    </xf>
    <xf numFmtId="44" fontId="46" fillId="0" borderId="17" xfId="0" applyNumberFormat="1" applyFont="1" applyFill="1" applyBorder="1" applyAlignment="1">
      <alignment/>
    </xf>
    <xf numFmtId="44" fontId="46" fillId="0" borderId="19" xfId="0" applyNumberFormat="1" applyFont="1" applyFill="1" applyBorder="1" applyAlignment="1">
      <alignment/>
    </xf>
    <xf numFmtId="0" fontId="3" fillId="0" borderId="22" xfId="52" applyFont="1" applyBorder="1" applyAlignment="1">
      <alignment horizontal="center" vertical="center" wrapText="1"/>
      <protection/>
    </xf>
    <xf numFmtId="44" fontId="44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15</xdr:row>
      <xdr:rowOff>190500</xdr:rowOff>
    </xdr:from>
    <xdr:to>
      <xdr:col>6</xdr:col>
      <xdr:colOff>1466850</xdr:colOff>
      <xdr:row>22</xdr:row>
      <xdr:rowOff>95250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6696075" y="4038600"/>
          <a:ext cx="427672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 Bo.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 _ _ _ _ _ _ _ _ _ _ _ _ _ _ _ _ _ _ _ _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GERARDO MANUEL CHAN PUC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DE HACIENDA</a:t>
          </a:r>
        </a:p>
      </xdr:txBody>
    </xdr:sp>
    <xdr:clientData/>
  </xdr:twoCellAnchor>
  <xdr:twoCellAnchor>
    <xdr:from>
      <xdr:col>1</xdr:col>
      <xdr:colOff>171450</xdr:colOff>
      <xdr:row>15</xdr:row>
      <xdr:rowOff>76200</xdr:rowOff>
    </xdr:from>
    <xdr:to>
      <xdr:col>2</xdr:col>
      <xdr:colOff>1266825</xdr:colOff>
      <xdr:row>22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695325" y="3952875"/>
          <a:ext cx="26860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 _ _ _ _ _ _ _ _ _ _ _ _ _ _ _ _ _ _ _ _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LUIS JORGE POOT MOO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  <xdr:twoCellAnchor editAs="oneCell">
    <xdr:from>
      <xdr:col>1</xdr:col>
      <xdr:colOff>304800</xdr:colOff>
      <xdr:row>0</xdr:row>
      <xdr:rowOff>47625</xdr:rowOff>
    </xdr:from>
    <xdr:to>
      <xdr:col>1</xdr:col>
      <xdr:colOff>781050</xdr:colOff>
      <xdr:row>0</xdr:row>
      <xdr:rowOff>533400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47625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0</xdr:row>
      <xdr:rowOff>28575</xdr:rowOff>
    </xdr:from>
    <xdr:to>
      <xdr:col>6</xdr:col>
      <xdr:colOff>1438275</xdr:colOff>
      <xdr:row>0</xdr:row>
      <xdr:rowOff>533400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01275" y="28575"/>
          <a:ext cx="742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7"/>
  <sheetViews>
    <sheetView tabSelected="1" zoomScalePageLayoutView="0" workbookViewId="0" topLeftCell="A1">
      <selection activeCell="G10" sqref="G10"/>
    </sheetView>
  </sheetViews>
  <sheetFormatPr defaultColWidth="11.57421875" defaultRowHeight="15"/>
  <cols>
    <col min="1" max="1" width="7.8515625" style="2" customWidth="1"/>
    <col min="2" max="2" width="23.8515625" style="2" customWidth="1"/>
    <col min="3" max="3" width="31.421875" style="2" customWidth="1"/>
    <col min="4" max="4" width="28.57421875" style="2" customWidth="1"/>
    <col min="5" max="6" width="25.421875" style="2" customWidth="1"/>
    <col min="7" max="7" width="31.140625" style="2" customWidth="1"/>
    <col min="8" max="8" width="16.7109375" style="2" customWidth="1"/>
    <col min="9" max="16384" width="11.57421875" style="2" customWidth="1"/>
  </cols>
  <sheetData>
    <row r="1" spans="2:8" ht="51" customHeight="1" thickBot="1">
      <c r="B1" s="11"/>
      <c r="C1" s="33" t="s">
        <v>18</v>
      </c>
      <c r="D1" s="33"/>
      <c r="E1" s="33"/>
      <c r="F1" s="33"/>
      <c r="G1" s="12"/>
      <c r="H1" s="1"/>
    </row>
    <row r="2" spans="2:7" ht="81" customHeight="1" thickBot="1">
      <c r="B2" s="14" t="s">
        <v>0</v>
      </c>
      <c r="C2" s="14" t="s">
        <v>19</v>
      </c>
      <c r="D2" s="14" t="s">
        <v>20</v>
      </c>
      <c r="E2" s="24" t="s">
        <v>21</v>
      </c>
      <c r="F2" s="14" t="s">
        <v>22</v>
      </c>
      <c r="G2" s="14" t="s">
        <v>1</v>
      </c>
    </row>
    <row r="3" spans="2:7" ht="12.75">
      <c r="B3" s="15" t="s">
        <v>3</v>
      </c>
      <c r="C3" s="3">
        <f>Hoja1!F2</f>
        <v>319402.99000000005</v>
      </c>
      <c r="D3" s="3">
        <f>Hoja1!J2</f>
        <v>54168</v>
      </c>
      <c r="E3" s="3"/>
      <c r="F3" s="3"/>
      <c r="G3" s="5">
        <f aca="true" t="shared" si="0" ref="G3:G12">SUM(C3:F3)</f>
        <v>373570.99000000005</v>
      </c>
    </row>
    <row r="4" spans="2:7" ht="12.75">
      <c r="B4" s="4" t="s">
        <v>4</v>
      </c>
      <c r="C4" s="5">
        <f>Hoja1!F3</f>
        <v>153448.27</v>
      </c>
      <c r="D4" s="5">
        <f>Hoja1!J3</f>
        <v>21492</v>
      </c>
      <c r="E4" s="5"/>
      <c r="F4" s="5"/>
      <c r="G4" s="5">
        <f t="shared" si="0"/>
        <v>174940.27</v>
      </c>
    </row>
    <row r="5" spans="2:7" ht="12.75">
      <c r="B5" s="4" t="s">
        <v>5</v>
      </c>
      <c r="C5" s="5">
        <f>Hoja1!F4</f>
        <v>264910.91000000003</v>
      </c>
      <c r="D5" s="5">
        <f>Hoja1!J4</f>
        <v>54168</v>
      </c>
      <c r="E5" s="5"/>
      <c r="F5" s="5"/>
      <c r="G5" s="5">
        <f t="shared" si="0"/>
        <v>319078.91000000003</v>
      </c>
    </row>
    <row r="6" spans="2:7" ht="12.75">
      <c r="B6" s="4" t="s">
        <v>6</v>
      </c>
      <c r="C6" s="5">
        <f>Hoja1!F5</f>
        <v>317658.86</v>
      </c>
      <c r="D6" s="5">
        <f>Hoja1!J5</f>
        <v>54168</v>
      </c>
      <c r="E6" s="5"/>
      <c r="F6" s="5"/>
      <c r="G6" s="5">
        <f t="shared" si="0"/>
        <v>371826.86</v>
      </c>
    </row>
    <row r="7" spans="2:7" ht="16.5" customHeight="1">
      <c r="B7" s="4" t="s">
        <v>7</v>
      </c>
      <c r="C7" s="5">
        <f>Hoja1!F6</f>
        <v>128935.95999999999</v>
      </c>
      <c r="D7" s="5">
        <f>Hoja1!J6</f>
        <v>16764</v>
      </c>
      <c r="E7" s="5"/>
      <c r="F7" s="5"/>
      <c r="G7" s="5">
        <f t="shared" si="0"/>
        <v>145699.96</v>
      </c>
    </row>
    <row r="8" spans="2:7" ht="12.75">
      <c r="B8" s="4" t="s">
        <v>8</v>
      </c>
      <c r="C8" s="5">
        <f>Hoja1!F7</f>
        <v>279063.35000000003</v>
      </c>
      <c r="D8" s="5">
        <f>Hoja1!J7</f>
        <v>54162</v>
      </c>
      <c r="E8" s="5"/>
      <c r="F8" s="5"/>
      <c r="G8" s="5">
        <f t="shared" si="0"/>
        <v>333225.35000000003</v>
      </c>
    </row>
    <row r="9" spans="2:7" ht="12.75">
      <c r="B9" s="4" t="s">
        <v>9</v>
      </c>
      <c r="C9" s="5">
        <f>Hoja1!F8</f>
        <v>319632.87000000005</v>
      </c>
      <c r="D9" s="5">
        <f>Hoja1!J8</f>
        <v>54168</v>
      </c>
      <c r="E9" s="5"/>
      <c r="F9" s="5"/>
      <c r="G9" s="5">
        <f t="shared" si="0"/>
        <v>373800.87000000005</v>
      </c>
    </row>
    <row r="10" spans="2:7" ht="12.75">
      <c r="B10" s="4" t="s">
        <v>10</v>
      </c>
      <c r="C10" s="5">
        <f>Hoja1!F9</f>
        <v>151298.34</v>
      </c>
      <c r="D10" s="5">
        <f>Hoja1!J9</f>
        <v>17179</v>
      </c>
      <c r="E10" s="5"/>
      <c r="F10" s="5"/>
      <c r="G10" s="5">
        <f t="shared" si="0"/>
        <v>168477.34</v>
      </c>
    </row>
    <row r="11" spans="2:7" ht="12.75">
      <c r="B11" s="4" t="s">
        <v>11</v>
      </c>
      <c r="C11" s="5">
        <f>Hoja1!F10</f>
        <v>259248.96000000005</v>
      </c>
      <c r="D11" s="5">
        <f>Hoja1!J10</f>
        <v>22464</v>
      </c>
      <c r="E11" s="5"/>
      <c r="F11" s="5"/>
      <c r="G11" s="5">
        <f t="shared" si="0"/>
        <v>281712.9600000001</v>
      </c>
    </row>
    <row r="12" spans="2:7" ht="12.75">
      <c r="B12" s="4" t="s">
        <v>12</v>
      </c>
      <c r="C12" s="5">
        <f>Hoja1!F11</f>
        <v>140032.7</v>
      </c>
      <c r="D12" s="5">
        <f>Hoja1!J11</f>
        <v>13200</v>
      </c>
      <c r="E12" s="5"/>
      <c r="F12" s="5"/>
      <c r="G12" s="5">
        <f t="shared" si="0"/>
        <v>153232.7</v>
      </c>
    </row>
    <row r="13" spans="2:7" ht="13.5" thickBot="1">
      <c r="B13" s="10" t="s">
        <v>13</v>
      </c>
      <c r="C13" s="25">
        <f>Hoja1!F12</f>
        <v>3709784.8000000003</v>
      </c>
      <c r="D13" s="25">
        <f>Hoja1!J12</f>
        <v>1396953</v>
      </c>
      <c r="E13" s="5">
        <f>156568+56163+30576+6743+26750+16431+13153+19534+1590+9383</f>
        <v>336891</v>
      </c>
      <c r="F13" s="5">
        <v>1000000</v>
      </c>
      <c r="G13" s="5">
        <f>SUM(C13:F13)</f>
        <v>6443628.800000001</v>
      </c>
    </row>
    <row r="14" spans="2:7" ht="13.5" thickBot="1">
      <c r="B14" s="6" t="s">
        <v>2</v>
      </c>
      <c r="C14" s="7">
        <f>SUM(C3:C13)</f>
        <v>6043418.010000001</v>
      </c>
      <c r="D14" s="7">
        <f>SUM(D3:D13)</f>
        <v>1758886</v>
      </c>
      <c r="E14" s="7">
        <f>SUM(E3:E13)</f>
        <v>336891</v>
      </c>
      <c r="F14" s="7">
        <f>SUM(F3:F13)</f>
        <v>1000000</v>
      </c>
      <c r="G14" s="7">
        <f>SUM(G3:G13)</f>
        <v>9139195.010000002</v>
      </c>
    </row>
    <row r="18" spans="2:10" ht="12.75">
      <c r="B18" s="8"/>
      <c r="C18" s="8"/>
      <c r="D18" s="8"/>
      <c r="E18" s="8"/>
      <c r="F18" s="8"/>
      <c r="G18" s="8"/>
      <c r="H18" s="8"/>
      <c r="I18" s="9"/>
      <c r="J18" s="8"/>
    </row>
    <row r="19" spans="2:10" ht="12.75">
      <c r="B19" s="8"/>
      <c r="C19" s="8"/>
      <c r="D19" s="8"/>
      <c r="E19" s="8"/>
      <c r="F19" s="8"/>
      <c r="G19" s="8"/>
      <c r="H19" s="8"/>
      <c r="I19" s="9"/>
      <c r="J19" s="8"/>
    </row>
    <row r="20" spans="2:10" ht="12.75">
      <c r="B20" s="8"/>
      <c r="C20" s="8"/>
      <c r="D20" s="8"/>
      <c r="E20" s="8"/>
      <c r="F20" s="8"/>
      <c r="G20" s="8"/>
      <c r="H20" s="9"/>
      <c r="I20" s="8"/>
      <c r="J20" s="8"/>
    </row>
    <row r="21" spans="2:10" ht="12.75">
      <c r="B21" s="8"/>
      <c r="C21" s="8"/>
      <c r="D21" s="8"/>
      <c r="E21" s="8"/>
      <c r="F21" s="8"/>
      <c r="G21" s="8"/>
      <c r="H21" s="9"/>
      <c r="I21" s="8"/>
      <c r="J21" s="8"/>
    </row>
    <row r="22" spans="2:10" ht="12.75">
      <c r="B22" s="8"/>
      <c r="C22" s="8"/>
      <c r="D22" s="8"/>
      <c r="E22" s="8"/>
      <c r="F22" s="8"/>
      <c r="G22" s="8"/>
      <c r="H22" s="8"/>
      <c r="I22" s="8"/>
      <c r="J22" s="8"/>
    </row>
    <row r="23" spans="2:10" ht="12.75">
      <c r="B23" s="8"/>
      <c r="C23" s="8"/>
      <c r="D23" s="8"/>
      <c r="E23" s="8"/>
      <c r="F23" s="8"/>
      <c r="G23" s="8"/>
      <c r="H23" s="8"/>
      <c r="I23" s="8"/>
      <c r="J23" s="8"/>
    </row>
    <row r="24" spans="2:10" ht="12.75">
      <c r="B24" s="8"/>
      <c r="C24" s="8"/>
      <c r="D24" s="8"/>
      <c r="E24" s="8"/>
      <c r="F24" s="8"/>
      <c r="G24" s="8"/>
      <c r="H24" s="8"/>
      <c r="I24" s="8"/>
      <c r="J24" s="8"/>
    </row>
    <row r="25" spans="2:10" ht="12.75">
      <c r="B25" s="8"/>
      <c r="C25" s="8"/>
      <c r="D25" s="8"/>
      <c r="E25" s="8"/>
      <c r="F25" s="8"/>
      <c r="G25" s="8"/>
      <c r="H25" s="8"/>
      <c r="I25" s="8"/>
      <c r="J25" s="8"/>
    </row>
    <row r="26" spans="2:10" ht="12.75">
      <c r="B26" s="8"/>
      <c r="C26" s="8"/>
      <c r="D26" s="8"/>
      <c r="E26" s="8"/>
      <c r="F26" s="8"/>
      <c r="G26" s="8"/>
      <c r="H26" s="8"/>
      <c r="I26" s="8"/>
      <c r="J26" s="8"/>
    </row>
    <row r="27" spans="2:10" ht="12.75">
      <c r="B27" s="8"/>
      <c r="C27" s="8"/>
      <c r="D27" s="8"/>
      <c r="E27" s="8"/>
      <c r="F27" s="8"/>
      <c r="G27" s="8"/>
      <c r="H27" s="8"/>
      <c r="I27" s="8"/>
      <c r="J27" s="8"/>
    </row>
    <row r="28" spans="2:10" ht="12.75">
      <c r="B28" s="8"/>
      <c r="C28" s="8"/>
      <c r="D28" s="8"/>
      <c r="E28" s="8"/>
      <c r="F28" s="8"/>
      <c r="G28" s="8"/>
      <c r="H28" s="8"/>
      <c r="I28" s="8"/>
      <c r="J28" s="8"/>
    </row>
    <row r="29" spans="2:10" ht="12.75">
      <c r="B29" s="8"/>
      <c r="C29" s="8"/>
      <c r="D29" s="8"/>
      <c r="E29" s="8"/>
      <c r="F29" s="8"/>
      <c r="G29" s="8"/>
      <c r="H29" s="8"/>
      <c r="I29" s="8"/>
      <c r="J29" s="8"/>
    </row>
    <row r="30" spans="2:10" ht="12.75">
      <c r="B30" s="8"/>
      <c r="C30" s="8"/>
      <c r="D30" s="8"/>
      <c r="E30" s="8"/>
      <c r="F30" s="8"/>
      <c r="G30" s="8"/>
      <c r="H30" s="8"/>
      <c r="I30" s="8"/>
      <c r="J30" s="8"/>
    </row>
    <row r="31" spans="2:10" ht="12.75">
      <c r="B31" s="8"/>
      <c r="C31" s="8"/>
      <c r="D31" s="8"/>
      <c r="E31" s="8"/>
      <c r="F31" s="8"/>
      <c r="G31" s="8"/>
      <c r="H31" s="8"/>
      <c r="I31" s="8"/>
      <c r="J31" s="8"/>
    </row>
    <row r="32" spans="2:10" ht="12.75">
      <c r="B32" s="8"/>
      <c r="C32" s="8"/>
      <c r="D32" s="8"/>
      <c r="E32" s="8"/>
      <c r="F32" s="8"/>
      <c r="G32" s="8"/>
      <c r="H32" s="8"/>
      <c r="I32" s="8"/>
      <c r="J32" s="8"/>
    </row>
    <row r="33" spans="2:10" ht="12.75">
      <c r="B33" s="8"/>
      <c r="C33" s="8"/>
      <c r="D33" s="8"/>
      <c r="E33" s="8"/>
      <c r="F33" s="8"/>
      <c r="G33" s="8"/>
      <c r="H33" s="8"/>
      <c r="I33" s="8"/>
      <c r="J33" s="8"/>
    </row>
    <row r="34" spans="2:10" ht="12.75">
      <c r="B34" s="8"/>
      <c r="C34" s="8"/>
      <c r="D34" s="8"/>
      <c r="E34" s="8"/>
      <c r="F34" s="8"/>
      <c r="G34" s="8"/>
      <c r="H34" s="8"/>
      <c r="I34" s="8"/>
      <c r="J34" s="8"/>
    </row>
    <row r="35" spans="2:10" ht="12.75">
      <c r="B35" s="8"/>
      <c r="C35" s="8"/>
      <c r="D35" s="8"/>
      <c r="E35" s="8"/>
      <c r="F35" s="8"/>
      <c r="G35" s="8"/>
      <c r="H35" s="8"/>
      <c r="I35" s="8"/>
      <c r="J35" s="8"/>
    </row>
    <row r="36" spans="2:10" ht="12.75">
      <c r="B36" s="8"/>
      <c r="C36" s="8"/>
      <c r="D36" s="8"/>
      <c r="E36" s="8"/>
      <c r="F36" s="8"/>
      <c r="G36" s="8"/>
      <c r="H36" s="8"/>
      <c r="I36" s="8"/>
      <c r="J36" s="8"/>
    </row>
    <row r="37" spans="2:10" ht="12.75">
      <c r="B37" s="8"/>
      <c r="C37" s="8"/>
      <c r="D37" s="8"/>
      <c r="E37" s="8"/>
      <c r="F37" s="8"/>
      <c r="G37" s="8"/>
      <c r="H37" s="8"/>
      <c r="I37" s="8"/>
      <c r="J37" s="8"/>
    </row>
  </sheetData>
  <sheetProtection/>
  <mergeCells count="1">
    <mergeCell ref="C1:F1"/>
  </mergeCells>
  <printOptions horizontalCentered="1"/>
  <pageMargins left="0.2362204724409449" right="1.0236220472440944" top="0.7480314960629921" bottom="0.7480314960629921" header="0.31496062992125984" footer="0.31496062992125984"/>
  <pageSetup fitToHeight="1" fitToWidth="1" horizontalDpi="600" verticalDpi="600" orientation="landscape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PageLayoutView="0" workbookViewId="0" topLeftCell="A1">
      <selection activeCell="M12" sqref="M12"/>
    </sheetView>
  </sheetViews>
  <sheetFormatPr defaultColWidth="11.421875" defaultRowHeight="15"/>
  <cols>
    <col min="1" max="1" width="15.57421875" style="16" customWidth="1"/>
    <col min="2" max="2" width="14.28125" style="16" customWidth="1"/>
    <col min="3" max="3" width="4.421875" style="17" customWidth="1"/>
    <col min="4" max="4" width="5.7109375" style="16" customWidth="1"/>
    <col min="5" max="5" width="3.7109375" style="17" customWidth="1"/>
    <col min="6" max="6" width="18.57421875" style="16" customWidth="1"/>
    <col min="7" max="7" width="6.140625" style="16" customWidth="1"/>
    <col min="8" max="8" width="14.8515625" style="16" customWidth="1"/>
    <col min="9" max="9" width="3.140625" style="16" customWidth="1"/>
    <col min="10" max="10" width="17.00390625" style="16" customWidth="1"/>
    <col min="11" max="11" width="5.28125" style="16" customWidth="1"/>
    <col min="12" max="12" width="20.28125" style="16" customWidth="1"/>
    <col min="13" max="13" width="15.00390625" style="16" customWidth="1"/>
    <col min="14" max="14" width="13.140625" style="16" customWidth="1"/>
    <col min="15" max="16" width="11.421875" style="16" customWidth="1"/>
    <col min="17" max="17" width="13.421875" style="16" bestFit="1" customWidth="1"/>
    <col min="18" max="16384" width="11.421875" style="16" customWidth="1"/>
  </cols>
  <sheetData>
    <row r="1" spans="2:8" ht="13.5" thickBot="1">
      <c r="B1" s="16" t="s">
        <v>16</v>
      </c>
      <c r="H1" s="16" t="s">
        <v>17</v>
      </c>
    </row>
    <row r="2" spans="1:14" ht="13.5" thickBot="1">
      <c r="A2" s="13" t="s">
        <v>3</v>
      </c>
      <c r="B2" s="18">
        <v>30081.23</v>
      </c>
      <c r="C2" s="17" t="s">
        <v>14</v>
      </c>
      <c r="D2" s="16">
        <v>12</v>
      </c>
      <c r="E2" s="17" t="s">
        <v>15</v>
      </c>
      <c r="F2" s="21">
        <f>B2*D2-5249.6-9294.79-5526.17-6089.16-10337.03-5075.02</f>
        <v>319402.99000000005</v>
      </c>
      <c r="G2" s="26"/>
      <c r="H2" s="27">
        <v>4514</v>
      </c>
      <c r="I2" s="26"/>
      <c r="J2" s="23">
        <f>H2*D2</f>
        <v>54168</v>
      </c>
      <c r="K2" s="28" t="s">
        <v>15</v>
      </c>
      <c r="L2" s="23">
        <f>F2+J2</f>
        <v>373570.99000000005</v>
      </c>
      <c r="M2" s="34">
        <v>373570.99</v>
      </c>
      <c r="N2" s="34">
        <f aca="true" t="shared" si="0" ref="N2:N9">M2-L2</f>
        <v>0</v>
      </c>
    </row>
    <row r="3" spans="1:14" ht="13.5" thickBot="1">
      <c r="A3" s="13" t="s">
        <v>4</v>
      </c>
      <c r="B3" s="18">
        <v>14451.69</v>
      </c>
      <c r="C3" s="17" t="s">
        <v>14</v>
      </c>
      <c r="D3" s="16">
        <v>12</v>
      </c>
      <c r="E3" s="17" t="s">
        <v>15</v>
      </c>
      <c r="F3" s="21">
        <f>B3*D3-2522.03-4465.42-2654.9-2925.37-4966.14-2438.15</f>
        <v>153448.27</v>
      </c>
      <c r="G3" s="26"/>
      <c r="H3" s="27">
        <v>1791</v>
      </c>
      <c r="I3" s="26"/>
      <c r="J3" s="23">
        <f aca="true" t="shared" si="1" ref="J3:J11">H3*D3</f>
        <v>21492</v>
      </c>
      <c r="K3" s="28" t="s">
        <v>15</v>
      </c>
      <c r="L3" s="22">
        <f aca="true" t="shared" si="2" ref="L3:L11">F3+J3</f>
        <v>174940.27</v>
      </c>
      <c r="M3" s="34">
        <v>174940.27</v>
      </c>
      <c r="N3" s="34">
        <f t="shared" si="0"/>
        <v>0</v>
      </c>
    </row>
    <row r="4" spans="1:14" ht="13.5" thickBot="1">
      <c r="A4" s="13" t="s">
        <v>5</v>
      </c>
      <c r="B4" s="18">
        <v>24949.19</v>
      </c>
      <c r="C4" s="17" t="s">
        <v>14</v>
      </c>
      <c r="D4" s="16">
        <v>12</v>
      </c>
      <c r="E4" s="17" t="s">
        <v>15</v>
      </c>
      <c r="F4" s="21">
        <f>B4*D4-4353.99-7709.04-4583.37-5050.31-8573.47-4209.19</f>
        <v>264910.91000000003</v>
      </c>
      <c r="G4" s="29"/>
      <c r="H4" s="27">
        <v>4514</v>
      </c>
      <c r="I4" s="26"/>
      <c r="J4" s="23">
        <f t="shared" si="1"/>
        <v>54168</v>
      </c>
      <c r="K4" s="28" t="s">
        <v>15</v>
      </c>
      <c r="L4" s="22">
        <f>F4+J4</f>
        <v>319078.91000000003</v>
      </c>
      <c r="M4" s="34">
        <v>319078.91</v>
      </c>
      <c r="N4" s="34">
        <f t="shared" si="0"/>
        <v>0</v>
      </c>
    </row>
    <row r="5" spans="1:14" ht="13.5" thickBot="1">
      <c r="A5" s="13" t="s">
        <v>6</v>
      </c>
      <c r="B5" s="18">
        <v>29916.97</v>
      </c>
      <c r="C5" s="17" t="s">
        <v>14</v>
      </c>
      <c r="D5" s="16">
        <v>12</v>
      </c>
      <c r="E5" s="17" t="s">
        <v>15</v>
      </c>
      <c r="F5" s="21">
        <f>B5*D5-5220.94-9244.03-5496-8055.91-10280.59-5047.31+2000</f>
        <v>317658.86</v>
      </c>
      <c r="G5" s="26"/>
      <c r="H5" s="27">
        <v>4514</v>
      </c>
      <c r="I5" s="26"/>
      <c r="J5" s="23">
        <f t="shared" si="1"/>
        <v>54168</v>
      </c>
      <c r="K5" s="28" t="s">
        <v>15</v>
      </c>
      <c r="L5" s="22">
        <f t="shared" si="2"/>
        <v>371826.86</v>
      </c>
      <c r="M5" s="34">
        <v>371826.86</v>
      </c>
      <c r="N5" s="34">
        <f t="shared" si="0"/>
        <v>0</v>
      </c>
    </row>
    <row r="6" spans="1:14" ht="13.5" thickBot="1">
      <c r="A6" s="13" t="s">
        <v>7</v>
      </c>
      <c r="B6" s="18">
        <v>12143.13</v>
      </c>
      <c r="C6" s="17" t="s">
        <v>14</v>
      </c>
      <c r="D6" s="16">
        <v>12</v>
      </c>
      <c r="E6" s="17" t="s">
        <v>15</v>
      </c>
      <c r="F6" s="21">
        <f>B6*D6-2119.15-3752.1-2230.79-2458.06-4172.83-2048.67</f>
        <v>128935.95999999999</v>
      </c>
      <c r="G6" s="26"/>
      <c r="H6" s="27">
        <v>1397</v>
      </c>
      <c r="I6" s="26"/>
      <c r="J6" s="23">
        <f t="shared" si="1"/>
        <v>16764</v>
      </c>
      <c r="K6" s="28" t="s">
        <v>15</v>
      </c>
      <c r="L6" s="22">
        <f>F6+J6</f>
        <v>145699.96</v>
      </c>
      <c r="M6" s="34">
        <v>145699.96</v>
      </c>
      <c r="N6" s="34">
        <f t="shared" si="0"/>
        <v>0</v>
      </c>
    </row>
    <row r="7" spans="1:14" ht="13.5" thickBot="1">
      <c r="A7" s="13" t="s">
        <v>8</v>
      </c>
      <c r="B7" s="18">
        <v>26282.06</v>
      </c>
      <c r="C7" s="17" t="s">
        <v>14</v>
      </c>
      <c r="D7" s="16">
        <v>12</v>
      </c>
      <c r="E7" s="17" t="s">
        <v>15</v>
      </c>
      <c r="F7" s="21">
        <f>B7*D7-4586.59-8120.88-4828.23-5320.11-9031.5-4434.06</f>
        <v>279063.35000000003</v>
      </c>
      <c r="G7" s="26">
        <v>6</v>
      </c>
      <c r="H7" s="27">
        <v>4514</v>
      </c>
      <c r="I7" s="26"/>
      <c r="J7" s="23">
        <f>H7*D7-G7</f>
        <v>54162</v>
      </c>
      <c r="K7" s="28" t="s">
        <v>15</v>
      </c>
      <c r="L7" s="22">
        <f>F7+J7</f>
        <v>333225.35000000003</v>
      </c>
      <c r="M7" s="34">
        <v>333225.35</v>
      </c>
      <c r="N7" s="34">
        <f t="shared" si="0"/>
        <v>0</v>
      </c>
    </row>
    <row r="8" spans="1:14" ht="13.5" thickBot="1">
      <c r="A8" s="13" t="s">
        <v>9</v>
      </c>
      <c r="B8" s="18">
        <v>30102.88</v>
      </c>
      <c r="C8" s="17" t="s">
        <v>14</v>
      </c>
      <c r="D8" s="16">
        <v>12</v>
      </c>
      <c r="E8" s="17" t="s">
        <v>15</v>
      </c>
      <c r="F8" s="21">
        <f>B8*D8-5253.38-9301.48-5530.15-6093.54-10344.47-5078.67</f>
        <v>319632.87000000005</v>
      </c>
      <c r="G8" s="26"/>
      <c r="H8" s="27">
        <v>4514</v>
      </c>
      <c r="I8" s="26"/>
      <c r="J8" s="23">
        <f t="shared" si="1"/>
        <v>54168</v>
      </c>
      <c r="K8" s="28" t="s">
        <v>15</v>
      </c>
      <c r="L8" s="22">
        <f t="shared" si="2"/>
        <v>373800.87000000005</v>
      </c>
      <c r="M8" s="34">
        <v>373800.87</v>
      </c>
      <c r="N8" s="34">
        <f t="shared" si="0"/>
        <v>0</v>
      </c>
    </row>
    <row r="9" spans="1:14" ht="13.5" thickBot="1">
      <c r="A9" s="13" t="s">
        <v>10</v>
      </c>
      <c r="B9" s="18">
        <v>14249.21</v>
      </c>
      <c r="C9" s="17" t="s">
        <v>14</v>
      </c>
      <c r="D9" s="16">
        <v>12</v>
      </c>
      <c r="E9" s="17" t="s">
        <v>15</v>
      </c>
      <c r="F9" s="21">
        <f>B9*D9-2486.69-4402.86-2617.7-2884.38-4896.56-2403.99</f>
        <v>151298.34</v>
      </c>
      <c r="G9" s="26">
        <v>7</v>
      </c>
      <c r="H9" s="27">
        <v>1431</v>
      </c>
      <c r="I9" s="26"/>
      <c r="J9" s="23">
        <f>H9*D9+G9</f>
        <v>17179</v>
      </c>
      <c r="K9" s="28" t="s">
        <v>15</v>
      </c>
      <c r="L9" s="22">
        <f>F9+J9</f>
        <v>168477.34</v>
      </c>
      <c r="M9" s="34">
        <v>168477.34</v>
      </c>
      <c r="N9" s="34">
        <f t="shared" si="0"/>
        <v>0</v>
      </c>
    </row>
    <row r="10" spans="1:14" ht="13.5" thickBot="1">
      <c r="A10" s="13" t="s">
        <v>11</v>
      </c>
      <c r="B10" s="18">
        <v>24415.95</v>
      </c>
      <c r="C10" s="17" t="s">
        <v>14</v>
      </c>
      <c r="D10" s="16">
        <v>12</v>
      </c>
      <c r="E10" s="17" t="s">
        <v>15</v>
      </c>
      <c r="F10" s="21">
        <f>B10*D10-7544.27-4260.93-4485.41-4942.37-8390.23-4119.23</f>
        <v>259248.96000000005</v>
      </c>
      <c r="G10" s="26"/>
      <c r="H10" s="27">
        <v>1872</v>
      </c>
      <c r="I10" s="26"/>
      <c r="J10" s="23">
        <f t="shared" si="1"/>
        <v>22464</v>
      </c>
      <c r="K10" s="28" t="s">
        <v>15</v>
      </c>
      <c r="L10" s="22">
        <f t="shared" si="2"/>
        <v>281712.9600000001</v>
      </c>
      <c r="M10" s="34">
        <v>281712.96</v>
      </c>
      <c r="N10" s="34">
        <f>M10-L10</f>
        <v>0</v>
      </c>
    </row>
    <row r="11" spans="1:14" ht="13.5" thickBot="1">
      <c r="A11" s="13" t="s">
        <v>12</v>
      </c>
      <c r="B11" s="18">
        <v>12717.32</v>
      </c>
      <c r="C11" s="17" t="s">
        <v>14</v>
      </c>
      <c r="D11" s="16">
        <v>12</v>
      </c>
      <c r="E11" s="17" t="s">
        <v>15</v>
      </c>
      <c r="F11" s="21">
        <f>B11*D11+15000-2500-3929.52-2500-2336.28-2500-2219.35-5000+2500+3500-6074.29-4370.15-2145.55</f>
        <v>140032.7</v>
      </c>
      <c r="G11" s="26"/>
      <c r="H11" s="27">
        <v>1100</v>
      </c>
      <c r="I11" s="26"/>
      <c r="J11" s="23">
        <f t="shared" si="1"/>
        <v>13200</v>
      </c>
      <c r="K11" s="28" t="s">
        <v>15</v>
      </c>
      <c r="L11" s="22">
        <f t="shared" si="2"/>
        <v>153232.7</v>
      </c>
      <c r="M11" s="34">
        <v>153232.7</v>
      </c>
      <c r="N11" s="34">
        <f>L11-M11</f>
        <v>0</v>
      </c>
    </row>
    <row r="12" spans="1:17" ht="13.5" thickBot="1">
      <c r="A12" s="13" t="s">
        <v>13</v>
      </c>
      <c r="B12" s="18">
        <v>349385.85</v>
      </c>
      <c r="C12" s="17" t="s">
        <v>14</v>
      </c>
      <c r="D12" s="16">
        <v>12</v>
      </c>
      <c r="E12" s="17" t="s">
        <v>15</v>
      </c>
      <c r="F12" s="30">
        <f>B12*D12-60972.8-107956.59-64185.09-70724-120061.85-58945.07</f>
        <v>3709784.8000000003</v>
      </c>
      <c r="G12" s="26">
        <v>3</v>
      </c>
      <c r="H12" s="27">
        <v>116413</v>
      </c>
      <c r="I12" s="26"/>
      <c r="J12" s="32">
        <f>H12*D12-G12</f>
        <v>1396953</v>
      </c>
      <c r="K12" s="28" t="s">
        <v>15</v>
      </c>
      <c r="L12" s="31">
        <f>F12+J12</f>
        <v>5106737.800000001</v>
      </c>
      <c r="M12" s="34">
        <v>6443628.8</v>
      </c>
      <c r="N12" s="34">
        <f>L12-M12</f>
        <v>-1336890.999999999</v>
      </c>
      <c r="O12" s="5">
        <v>6443628.800000001</v>
      </c>
      <c r="Q12" s="34">
        <f>M12-O12</f>
        <v>0</v>
      </c>
    </row>
    <row r="13" spans="1:12" ht="15.75">
      <c r="A13" s="18"/>
      <c r="B13" s="18"/>
      <c r="F13" s="19">
        <f>SUM(F2:F12)</f>
        <v>6043418.010000001</v>
      </c>
      <c r="J13" s="20">
        <f>SUM(J2:J12)</f>
        <v>1758886</v>
      </c>
      <c r="L13" s="20">
        <f>SUM(L2:L12)</f>
        <v>7802304.010000002</v>
      </c>
    </row>
    <row r="14" spans="1:6" ht="12.75">
      <c r="A14" s="18"/>
      <c r="B14" s="18"/>
      <c r="F14" s="1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CORDINADORCONTABILID</cp:lastModifiedBy>
  <cp:lastPrinted>2023-02-08T19:04:23Z</cp:lastPrinted>
  <dcterms:created xsi:type="dcterms:W3CDTF">2018-09-26T15:48:55Z</dcterms:created>
  <dcterms:modified xsi:type="dcterms:W3CDTF">2023-02-08T19:06:28Z</dcterms:modified>
  <cp:category/>
  <cp:version/>
  <cp:contentType/>
  <cp:contentStatus/>
</cp:coreProperties>
</file>