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4TO TRIMESTRE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<sst xmlns="http://schemas.openxmlformats.org/spreadsheetml/2006/main" count="65" uniqueCount="23">
  <si>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</si>
  <si>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</si>
  <si>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</si>
  <si>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</si>
  <si>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</si>
  <si>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</si>
  <si>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</si>
  <si>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</si>
  <si>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</si>
  <si>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</si>
  <si>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</si>
  <si>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</si>
  <si>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</si>
  <si>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</si>
  <si>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</si>
  <si>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</si>
  <si>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</si>
  <si>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</si>
  <si>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31 DE DICIEMBRE  DE 2021.</t>
  </si>
  <si>
    <t>ASIGNACION PRESUPUESTARIA  ENERO-DICIEMBRE 2021</t>
  </si>
  <si>
    <t>APOYO ESTATAL ENERO-DICIEMBRE 2021</t>
  </si>
  <si>
    <t>REINTEGRO PREDIAL ENERO-DICIEMBRE 2021</t>
  </si>
  <si>
    <t>APOYO ESTATAL PARA OBRAS DE INFRAESTRUCTURA ENERO-DICIEMBRE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</si>
</sst>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0" fontId="4" fillId="0" borderId="11" xfId="52" applyFont="1" applyBorder="1" applyAlignment="1">
      <alignment vertical="center"/>
      <protection/>
    </xf>
    <xf numFmtId="4" fontId="5" fillId="0" borderId="12" xfId="52" applyNumberFormat="1" applyFont="1" applyFill="1" applyBorder="1" applyAlignment="1">
      <alignment vertical="center"/>
      <protection/>
    </xf>
    <xf numFmtId="0" fontId="3" fillId="0" borderId="13" xfId="52" applyNumberFormat="1" applyFont="1" applyFill="1" applyBorder="1" applyAlignment="1" applyProtection="1">
      <alignment vertical="center"/>
      <protection/>
    </xf>
    <xf numFmtId="4" fontId="6" fillId="0" borderId="13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4" fillId="0" borderId="14" xfId="52" applyFont="1" applyBorder="1" applyAlignment="1">
      <alignment vertical="center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6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/>
      <protection/>
    </xf>
    <xf numFmtId="0" fontId="42" fillId="0" borderId="0" xfId="0" applyFont="1" applyAlignment="1">
      <alignment/>
    </xf>
    <xf numFmtId="44" fontId="43" fillId="0" borderId="19" xfId="0" applyNumberFormat="1" applyFont="1" applyBorder="1" applyAlignment="1">
      <alignment/>
    </xf>
    <xf numFmtId="44" fontId="43" fillId="0" borderId="17" xfId="0" applyNumberFormat="1" applyFont="1" applyBorder="1" applyAlignment="1">
      <alignment/>
    </xf>
    <xf numFmtId="0" fontId="42" fillId="0" borderId="0" xfId="0" applyFont="1" applyAlignment="1">
      <alignment horizontal="center"/>
    </xf>
    <xf numFmtId="44" fontId="42" fillId="0" borderId="0" xfId="49" applyFont="1" applyAlignment="1">
      <alignment/>
    </xf>
    <xf numFmtId="44" fontId="44" fillId="0" borderId="0" xfId="49" applyFont="1" applyAlignment="1">
      <alignment/>
    </xf>
    <xf numFmtId="44" fontId="44" fillId="0" borderId="0" xfId="0" applyNumberFormat="1" applyFont="1" applyAlignment="1">
      <alignment/>
    </xf>
    <xf numFmtId="44" fontId="43" fillId="0" borderId="13" xfId="49" applyFont="1" applyBorder="1" applyAlignment="1">
      <alignment/>
    </xf>
    <xf numFmtId="44" fontId="43" fillId="0" borderId="13" xfId="0" applyNumberFormat="1" applyFont="1" applyBorder="1" applyAlignment="1">
      <alignment/>
    </xf>
    <xf numFmtId="0" fontId="42" fillId="0" borderId="0" xfId="49" applyNumberFormat="1" applyFont="1" applyAlignment="1">
      <alignment/>
    </xf>
    <xf numFmtId="44" fontId="42" fillId="0" borderId="0" xfId="0" applyNumberFormat="1" applyFont="1" applyAlignment="1">
      <alignment/>
    </xf>
    <xf numFmtId="44" fontId="43" fillId="33" borderId="19" xfId="49" applyFont="1" applyFill="1" applyBorder="1" applyAlignment="1">
      <alignment/>
    </xf>
    <xf numFmtId="44" fontId="43" fillId="33" borderId="20" xfId="0" applyNumberFormat="1" applyFont="1" applyFill="1" applyBorder="1" applyAlignment="1">
      <alignment/>
    </xf>
    <xf numFmtId="44" fontId="43" fillId="33" borderId="19" xfId="0" applyNumberFormat="1" applyFont="1" applyFill="1" applyBorder="1" applyAlignment="1">
      <alignment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" fontId="5" fillId="0" borderId="22" xfId="52" applyNumberFormat="1" applyFont="1" applyFill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6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953250" y="4038600"/>
          <a:ext cx="3590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28575</xdr:rowOff>
    </xdr:from>
    <xdr:to>
      <xdr:col>6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I8" sqref="I8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32.421875" style="2" customWidth="1"/>
    <col min="5" max="6" width="20.28125" style="2" customWidth="1"/>
    <col min="7" max="7" width="31.140625" style="2" customWidth="1"/>
    <col min="8" max="8" width="16.7109375" style="2" customWidth="1"/>
    <col min="9" max="16384" width="11.57421875" style="2" customWidth="1"/>
  </cols>
  <sheetData>
    <row r="1" spans="2:8" ht="51" customHeight="1" thickBot="1">
      <c r="B1" s="11"/>
      <c r="C1" s="32" t="s">
        <v>18</v>
      </c>
      <c r="D1" s="32"/>
      <c r="E1" s="32"/>
      <c r="F1" s="32"/>
      <c r="G1" s="12"/>
      <c r="H1" s="1"/>
    </row>
    <row r="2" spans="2:7" ht="81" customHeight="1" thickBot="1">
      <c r="B2" s="14" t="s">
        <v>0</v>
      </c>
      <c r="C2" s="14" t="s">
        <v>19</v>
      </c>
      <c r="D2" s="14" t="s">
        <v>20</v>
      </c>
      <c r="E2" s="31" t="s">
        <v>21</v>
      </c>
      <c r="F2" s="30" t="s">
        <v>22</v>
      </c>
      <c r="G2" s="14" t="s">
        <v>1</v>
      </c>
    </row>
    <row r="3" spans="2:7" ht="12.75">
      <c r="B3" s="15" t="s">
        <v>3</v>
      </c>
      <c r="C3" s="3">
        <f>Hoja1!F2</f>
        <v>351495.53</v>
      </c>
      <c r="D3" s="3">
        <f>Hoja1!J2</f>
        <v>54168</v>
      </c>
      <c r="E3" s="3"/>
      <c r="F3" s="3"/>
      <c r="G3" s="3">
        <f>SUM(C3:F3)</f>
        <v>405663.53</v>
      </c>
    </row>
    <row r="4" spans="2:7" ht="12.75">
      <c r="B4" s="4" t="s">
        <v>4</v>
      </c>
      <c r="C4" s="5">
        <f>Hoja1!F3</f>
        <v>168866.59</v>
      </c>
      <c r="D4" s="5">
        <f>Hoja1!J3</f>
        <v>21492</v>
      </c>
      <c r="E4" s="5"/>
      <c r="F4" s="5"/>
      <c r="G4" s="5">
        <f>SUM(C4:F4)</f>
        <v>190358.59</v>
      </c>
    </row>
    <row r="5" spans="2:7" ht="12.75">
      <c r="B5" s="4" t="s">
        <v>5</v>
      </c>
      <c r="C5" s="5">
        <f>Hoja1!F4</f>
        <v>291528.58999999997</v>
      </c>
      <c r="D5" s="5">
        <f>Hoja1!J4</f>
        <v>54176</v>
      </c>
      <c r="E5" s="5"/>
      <c r="F5" s="5"/>
      <c r="G5" s="5">
        <f aca="true" t="shared" si="0" ref="G5:G12">SUM(C5:F5)</f>
        <v>345704.58999999997</v>
      </c>
    </row>
    <row r="6" spans="2:7" ht="12.75">
      <c r="B6" s="4" t="s">
        <v>6</v>
      </c>
      <c r="C6" s="5">
        <f>Hoja1!F5</f>
        <v>349576.67000000004</v>
      </c>
      <c r="D6" s="5">
        <f>Hoja1!J5</f>
        <v>54168</v>
      </c>
      <c r="E6" s="5"/>
      <c r="F6" s="5"/>
      <c r="G6" s="5">
        <f t="shared" si="0"/>
        <v>403744.67000000004</v>
      </c>
    </row>
    <row r="7" spans="2:7" ht="16.5" customHeight="1">
      <c r="B7" s="4" t="s">
        <v>7</v>
      </c>
      <c r="C7" s="5">
        <f>Hoja1!F6</f>
        <v>141890.93</v>
      </c>
      <c r="D7" s="5">
        <f>Hoja1!J6</f>
        <v>16764</v>
      </c>
      <c r="E7" s="5"/>
      <c r="F7" s="5"/>
      <c r="G7" s="5">
        <f t="shared" si="0"/>
        <v>158654.93</v>
      </c>
    </row>
    <row r="8" spans="2:7" ht="12.75">
      <c r="B8" s="4" t="s">
        <v>8</v>
      </c>
      <c r="C8" s="5">
        <f>Hoja1!F7</f>
        <v>307103.16000000003</v>
      </c>
      <c r="D8" s="5">
        <f>Hoja1!J7</f>
        <v>54168</v>
      </c>
      <c r="E8" s="5"/>
      <c r="F8" s="5"/>
      <c r="G8" s="5">
        <f t="shared" si="0"/>
        <v>361271.16000000003</v>
      </c>
    </row>
    <row r="9" spans="2:7" ht="12.75">
      <c r="B9" s="4" t="s">
        <v>9</v>
      </c>
      <c r="C9" s="5">
        <f>Hoja1!F8</f>
        <v>351749.18</v>
      </c>
      <c r="D9" s="5">
        <f>Hoja1!J8</f>
        <v>54168</v>
      </c>
      <c r="E9" s="5"/>
      <c r="F9" s="5"/>
      <c r="G9" s="5">
        <f t="shared" si="0"/>
        <v>405917.18</v>
      </c>
    </row>
    <row r="10" spans="2:7" ht="12.75">
      <c r="B10" s="4" t="s">
        <v>10</v>
      </c>
      <c r="C10" s="5">
        <f>Hoja1!F9</f>
        <v>166500.31</v>
      </c>
      <c r="D10" s="5">
        <f>Hoja1!J9</f>
        <v>17168</v>
      </c>
      <c r="E10" s="5"/>
      <c r="F10" s="5"/>
      <c r="G10" s="5">
        <f>SUM(C10:F10)</f>
        <v>183668.31</v>
      </c>
    </row>
    <row r="11" spans="2:7" ht="12.75">
      <c r="B11" s="4" t="s">
        <v>11</v>
      </c>
      <c r="C11" s="5">
        <f>Hoja1!F10</f>
        <v>285297.95</v>
      </c>
      <c r="D11" s="5">
        <f>Hoja1!J10</f>
        <v>22464</v>
      </c>
      <c r="E11" s="5"/>
      <c r="F11" s="5"/>
      <c r="G11" s="5">
        <f t="shared" si="0"/>
        <v>307761.95</v>
      </c>
    </row>
    <row r="12" spans="2:7" ht="12.75">
      <c r="B12" s="4" t="s">
        <v>12</v>
      </c>
      <c r="C12" s="5">
        <f>Hoja1!F11</f>
        <v>148600.02</v>
      </c>
      <c r="D12" s="5">
        <f>Hoja1!J11</f>
        <v>13200</v>
      </c>
      <c r="E12" s="5"/>
      <c r="F12" s="5"/>
      <c r="G12" s="5">
        <f t="shared" si="0"/>
        <v>161800.02</v>
      </c>
    </row>
    <row r="13" spans="2:7" ht="13.5" thickBot="1">
      <c r="B13" s="10" t="s">
        <v>13</v>
      </c>
      <c r="C13" s="33">
        <f>Hoja1!F12</f>
        <v>4082538.3499999996</v>
      </c>
      <c r="D13" s="33">
        <f>Hoja1!J12</f>
        <v>1396955</v>
      </c>
      <c r="E13" s="5">
        <v>316352</v>
      </c>
      <c r="F13" s="5">
        <v>1000000</v>
      </c>
      <c r="G13" s="5">
        <f>SUM(C13:F13)</f>
        <v>6795845.35</v>
      </c>
    </row>
    <row r="14" spans="2:7" ht="13.5" thickBot="1">
      <c r="B14" s="6" t="s">
        <v>2</v>
      </c>
      <c r="C14" s="7">
        <f>SUM(C3:C13)</f>
        <v>6645147.279999999</v>
      </c>
      <c r="D14" s="7">
        <f>SUM(D3:D13)</f>
        <v>1758891</v>
      </c>
      <c r="E14" s="7">
        <f>SUM(E3:E13)</f>
        <v>316352</v>
      </c>
      <c r="F14" s="7">
        <f>SUM(F3:F13)</f>
        <v>1000000</v>
      </c>
      <c r="G14" s="7">
        <f>SUM(G3:G13)</f>
        <v>9720390.28</v>
      </c>
    </row>
    <row r="18" spans="2:10" ht="12.75">
      <c r="B18" s="8"/>
      <c r="C18" s="8"/>
      <c r="D18" s="8"/>
      <c r="E18" s="8"/>
      <c r="F18" s="8"/>
      <c r="G18" s="8"/>
      <c r="H18" s="8"/>
      <c r="I18" s="9"/>
      <c r="J18" s="8"/>
    </row>
    <row r="19" spans="2:10" ht="12.75">
      <c r="B19" s="8"/>
      <c r="C19" s="8"/>
      <c r="D19" s="8"/>
      <c r="E19" s="8"/>
      <c r="F19" s="8"/>
      <c r="G19" s="8"/>
      <c r="H19" s="8"/>
      <c r="I19" s="9"/>
      <c r="J19" s="8"/>
    </row>
    <row r="20" spans="2:10" ht="12.75">
      <c r="B20" s="8"/>
      <c r="C20" s="8"/>
      <c r="D20" s="8"/>
      <c r="E20" s="8"/>
      <c r="F20" s="8"/>
      <c r="G20" s="8"/>
      <c r="H20" s="9"/>
      <c r="I20" s="8"/>
      <c r="J20" s="8"/>
    </row>
    <row r="21" spans="2:10" ht="12.75">
      <c r="B21" s="8"/>
      <c r="C21" s="8"/>
      <c r="D21" s="8"/>
      <c r="E21" s="8"/>
      <c r="F21" s="8"/>
      <c r="G21" s="8"/>
      <c r="H21" s="9"/>
      <c r="I21" s="8"/>
      <c r="J21" s="8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2:10" ht="12.75">
      <c r="B25" s="8"/>
      <c r="C25" s="8"/>
      <c r="D25" s="8"/>
      <c r="E25" s="8"/>
      <c r="F25" s="8"/>
      <c r="G25" s="8"/>
      <c r="H25" s="8"/>
      <c r="I25" s="8"/>
      <c r="J25" s="8"/>
    </row>
    <row r="26" spans="2:10" ht="12.75">
      <c r="B26" s="8"/>
      <c r="C26" s="8"/>
      <c r="D26" s="8"/>
      <c r="E26" s="8"/>
      <c r="F26" s="8"/>
      <c r="G26" s="8"/>
      <c r="H26" s="8"/>
      <c r="I26" s="8"/>
      <c r="J26" s="8"/>
    </row>
    <row r="27" spans="2:10" ht="12.75">
      <c r="B27" s="8"/>
      <c r="C27" s="8"/>
      <c r="D27" s="8"/>
      <c r="E27" s="8"/>
      <c r="F27" s="8"/>
      <c r="G27" s="8"/>
      <c r="H27" s="8"/>
      <c r="I27" s="8"/>
      <c r="J27" s="8"/>
    </row>
    <row r="28" spans="2:10" ht="12.75">
      <c r="B28" s="8"/>
      <c r="C28" s="8"/>
      <c r="D28" s="8"/>
      <c r="E28" s="8"/>
      <c r="F28" s="8"/>
      <c r="G28" s="8"/>
      <c r="H28" s="8"/>
      <c r="I28" s="8"/>
      <c r="J28" s="8"/>
    </row>
    <row r="29" spans="2:10" ht="12.75">
      <c r="B29" s="8"/>
      <c r="C29" s="8"/>
      <c r="D29" s="8"/>
      <c r="E29" s="8"/>
      <c r="F29" s="8"/>
      <c r="G29" s="8"/>
      <c r="H29" s="8"/>
      <c r="I29" s="8"/>
      <c r="J29" s="8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spans="2:10" ht="12.75">
      <c r="B31" s="8"/>
      <c r="C31" s="8"/>
      <c r="D31" s="8"/>
      <c r="E31" s="8"/>
      <c r="F31" s="8"/>
      <c r="G31" s="8"/>
      <c r="H31" s="8"/>
      <c r="I31" s="8"/>
      <c r="J31" s="8"/>
    </row>
    <row r="32" spans="2:10" ht="12.75">
      <c r="B32" s="8"/>
      <c r="C32" s="8"/>
      <c r="D32" s="8"/>
      <c r="E32" s="8"/>
      <c r="F32" s="8"/>
      <c r="G32" s="8"/>
      <c r="H32" s="8"/>
      <c r="I32" s="8"/>
      <c r="J32" s="8"/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12.75">
      <c r="B34" s="8"/>
      <c r="C34" s="8"/>
      <c r="D34" s="8"/>
      <c r="E34" s="8"/>
      <c r="F34" s="8"/>
      <c r="G34" s="8"/>
      <c r="H34" s="8"/>
      <c r="I34" s="8"/>
      <c r="J34" s="8"/>
    </row>
    <row r="35" spans="2:10" ht="12.75">
      <c r="B35" s="8"/>
      <c r="C35" s="8"/>
      <c r="D35" s="8"/>
      <c r="E35" s="8"/>
      <c r="F35" s="8"/>
      <c r="G35" s="8"/>
      <c r="H35" s="8"/>
      <c r="I35" s="8"/>
      <c r="J35" s="8"/>
    </row>
    <row r="36" spans="2:10" ht="12.75">
      <c r="B36" s="8"/>
      <c r="C36" s="8"/>
      <c r="D36" s="8"/>
      <c r="E36" s="8"/>
      <c r="F36" s="8"/>
      <c r="G36" s="8"/>
      <c r="H36" s="8"/>
      <c r="I36" s="8"/>
      <c r="J36" s="8"/>
    </row>
    <row r="37" spans="2:10" ht="12.75">
      <c r="B37" s="8"/>
      <c r="C37" s="8"/>
      <c r="D37" s="8"/>
      <c r="E37" s="8"/>
      <c r="F37" s="8"/>
      <c r="G37" s="8"/>
      <c r="H37" s="8"/>
      <c r="I37" s="8"/>
      <c r="J37" s="8"/>
    </row>
  </sheetData>
  <sheetProtection/>
  <mergeCells count="1">
    <mergeCell ref="C1:F1"/>
  </mergeCells>
  <printOptions/>
  <pageMargins left="0.2362204724409449" right="0.8267716535433072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D2" sqref="D2:D12"/>
    </sheetView>
  </sheetViews>
  <sheetFormatPr defaultColWidth="11.421875" defaultRowHeight="15"/>
  <cols>
    <col min="1" max="1" width="15.57421875" style="16" customWidth="1"/>
    <col min="2" max="2" width="14.28125" style="16" customWidth="1"/>
    <col min="3" max="3" width="4.421875" style="19" customWidth="1"/>
    <col min="4" max="4" width="5.7109375" style="16" customWidth="1"/>
    <col min="5" max="5" width="3.7109375" style="19" customWidth="1"/>
    <col min="6" max="6" width="18.57421875" style="16" customWidth="1"/>
    <col min="7" max="7" width="6.140625" style="16" customWidth="1"/>
    <col min="8" max="8" width="14.8515625" style="16" customWidth="1"/>
    <col min="9" max="9" width="3.140625" style="16" customWidth="1"/>
    <col min="10" max="10" width="17.00390625" style="16" customWidth="1"/>
    <col min="11" max="11" width="5.28125" style="16" customWidth="1"/>
    <col min="12" max="12" width="20.28125" style="16" customWidth="1"/>
    <col min="13" max="16384" width="11.421875" style="16" customWidth="1"/>
  </cols>
  <sheetData>
    <row r="1" spans="2:8" ht="13.5" thickBot="1">
      <c r="B1" s="16" t="s">
        <v>16</v>
      </c>
      <c r="H1" s="16" t="s">
        <v>17</v>
      </c>
    </row>
    <row r="2" spans="1:12" ht="13.5" thickBot="1">
      <c r="A2" s="13" t="s">
        <v>3</v>
      </c>
      <c r="B2" s="20">
        <v>30081.23</v>
      </c>
      <c r="C2" s="19" t="s">
        <v>14</v>
      </c>
      <c r="D2" s="16">
        <v>12</v>
      </c>
      <c r="E2" s="19" t="s">
        <v>15</v>
      </c>
      <c r="F2" s="27">
        <f>B2*D2-9479.23</f>
        <v>351495.53</v>
      </c>
      <c r="H2" s="20">
        <v>4514</v>
      </c>
      <c r="J2" s="17">
        <f>H2*D2</f>
        <v>54168</v>
      </c>
      <c r="K2" s="19" t="s">
        <v>15</v>
      </c>
      <c r="L2" s="29">
        <f>F2+J2</f>
        <v>405663.53</v>
      </c>
    </row>
    <row r="3" spans="1:12" ht="13.5" thickBot="1">
      <c r="A3" s="13" t="s">
        <v>4</v>
      </c>
      <c r="B3" s="20">
        <v>14451.69</v>
      </c>
      <c r="C3" s="19" t="s">
        <v>14</v>
      </c>
      <c r="D3" s="16">
        <v>12</v>
      </c>
      <c r="E3" s="19" t="s">
        <v>15</v>
      </c>
      <c r="F3" s="27">
        <f>B3*D3-4553.69</f>
        <v>168866.59</v>
      </c>
      <c r="H3" s="20">
        <v>1791</v>
      </c>
      <c r="J3" s="17">
        <f aca="true" t="shared" si="0" ref="J3:J11">H3*D3</f>
        <v>21492</v>
      </c>
      <c r="K3" s="19" t="s">
        <v>15</v>
      </c>
      <c r="L3" s="28">
        <f aca="true" t="shared" si="1" ref="L3:L12">F3+J3</f>
        <v>190358.59</v>
      </c>
    </row>
    <row r="4" spans="1:12" ht="13.5" thickBot="1">
      <c r="A4" s="13" t="s">
        <v>5</v>
      </c>
      <c r="B4" s="20">
        <v>24949.19</v>
      </c>
      <c r="C4" s="19" t="s">
        <v>14</v>
      </c>
      <c r="D4" s="16">
        <v>12</v>
      </c>
      <c r="E4" s="19" t="s">
        <v>15</v>
      </c>
      <c r="F4" s="27">
        <f>B4*D4-7861.69</f>
        <v>291528.58999999997</v>
      </c>
      <c r="G4" s="25">
        <v>8</v>
      </c>
      <c r="H4" s="20">
        <v>4514</v>
      </c>
      <c r="J4" s="17">
        <f>D4*H4+G4</f>
        <v>54176</v>
      </c>
      <c r="K4" s="19" t="s">
        <v>15</v>
      </c>
      <c r="L4" s="28">
        <f>F4+J4</f>
        <v>345704.58999999997</v>
      </c>
    </row>
    <row r="5" spans="1:12" ht="13.5" thickBot="1">
      <c r="A5" s="13" t="s">
        <v>6</v>
      </c>
      <c r="B5" s="20">
        <v>29916.97</v>
      </c>
      <c r="C5" s="19" t="s">
        <v>14</v>
      </c>
      <c r="D5" s="16">
        <v>12</v>
      </c>
      <c r="E5" s="19" t="s">
        <v>15</v>
      </c>
      <c r="F5" s="27">
        <f>B5*D5-9426.97</f>
        <v>349576.67000000004</v>
      </c>
      <c r="H5" s="20">
        <v>4514</v>
      </c>
      <c r="J5" s="17">
        <f>H5*D5</f>
        <v>54168</v>
      </c>
      <c r="K5" s="19" t="s">
        <v>15</v>
      </c>
      <c r="L5" s="28">
        <f t="shared" si="1"/>
        <v>403744.67000000004</v>
      </c>
    </row>
    <row r="6" spans="1:12" ht="13.5" thickBot="1">
      <c r="A6" s="13" t="s">
        <v>7</v>
      </c>
      <c r="B6" s="20">
        <v>12143.13</v>
      </c>
      <c r="C6" s="19" t="s">
        <v>14</v>
      </c>
      <c r="D6" s="16">
        <v>12</v>
      </c>
      <c r="E6" s="19" t="s">
        <v>15</v>
      </c>
      <c r="F6" s="27">
        <f>B6*D6-3826.63</f>
        <v>141890.93</v>
      </c>
      <c r="H6" s="20">
        <v>1397</v>
      </c>
      <c r="J6" s="17">
        <f>D6*H6</f>
        <v>16764</v>
      </c>
      <c r="K6" s="19" t="s">
        <v>15</v>
      </c>
      <c r="L6" s="28">
        <f>F6+J6</f>
        <v>158654.93</v>
      </c>
    </row>
    <row r="7" spans="1:12" ht="13.5" thickBot="1">
      <c r="A7" s="13" t="s">
        <v>8</v>
      </c>
      <c r="B7" s="20">
        <v>26282.06</v>
      </c>
      <c r="C7" s="19" t="s">
        <v>14</v>
      </c>
      <c r="D7" s="16">
        <v>12</v>
      </c>
      <c r="E7" s="19" t="s">
        <v>15</v>
      </c>
      <c r="F7" s="27">
        <f>B7*D7-8281.56</f>
        <v>307103.16000000003</v>
      </c>
      <c r="H7" s="20">
        <v>4514</v>
      </c>
      <c r="J7" s="17">
        <f t="shared" si="0"/>
        <v>54168</v>
      </c>
      <c r="K7" s="19" t="s">
        <v>15</v>
      </c>
      <c r="L7" s="28">
        <f>F7+J7</f>
        <v>361271.16000000003</v>
      </c>
    </row>
    <row r="8" spans="1:12" ht="13.5" thickBot="1">
      <c r="A8" s="13" t="s">
        <v>9</v>
      </c>
      <c r="B8" s="20">
        <v>30102.88</v>
      </c>
      <c r="C8" s="19" t="s">
        <v>14</v>
      </c>
      <c r="D8" s="16">
        <v>12</v>
      </c>
      <c r="E8" s="19" t="s">
        <v>15</v>
      </c>
      <c r="F8" s="27">
        <f>B8*D8-9485.38</f>
        <v>351749.18</v>
      </c>
      <c r="H8" s="20">
        <v>4514</v>
      </c>
      <c r="J8" s="17">
        <f t="shared" si="0"/>
        <v>54168</v>
      </c>
      <c r="K8" s="19" t="s">
        <v>15</v>
      </c>
      <c r="L8" s="28">
        <f t="shared" si="1"/>
        <v>405917.18</v>
      </c>
    </row>
    <row r="9" spans="1:12" ht="13.5" thickBot="1">
      <c r="A9" s="13" t="s">
        <v>10</v>
      </c>
      <c r="B9" s="20">
        <v>14249.21</v>
      </c>
      <c r="C9" s="19" t="s">
        <v>14</v>
      </c>
      <c r="D9" s="16">
        <v>12</v>
      </c>
      <c r="E9" s="19" t="s">
        <v>15</v>
      </c>
      <c r="F9" s="27">
        <f>B9*D9-4490.21</f>
        <v>166500.31</v>
      </c>
      <c r="G9" s="16">
        <v>4</v>
      </c>
      <c r="H9" s="20">
        <v>1431</v>
      </c>
      <c r="J9" s="17">
        <f>J15-G9</f>
        <v>17168</v>
      </c>
      <c r="K9" s="19" t="s">
        <v>15</v>
      </c>
      <c r="L9" s="28">
        <f>F9+J9</f>
        <v>183668.31</v>
      </c>
    </row>
    <row r="10" spans="1:12" ht="13.5" thickBot="1">
      <c r="A10" s="13" t="s">
        <v>11</v>
      </c>
      <c r="B10" s="20">
        <v>24415.95</v>
      </c>
      <c r="C10" s="19" t="s">
        <v>14</v>
      </c>
      <c r="D10" s="16">
        <v>12</v>
      </c>
      <c r="E10" s="19" t="s">
        <v>15</v>
      </c>
      <c r="F10" s="27">
        <f>B10*D10-7693.45</f>
        <v>285297.95</v>
      </c>
      <c r="H10" s="20">
        <v>1872</v>
      </c>
      <c r="J10" s="17">
        <f t="shared" si="0"/>
        <v>22464</v>
      </c>
      <c r="K10" s="19" t="s">
        <v>15</v>
      </c>
      <c r="L10" s="28">
        <f t="shared" si="1"/>
        <v>307761.95</v>
      </c>
    </row>
    <row r="11" spans="1:12" ht="13.5" thickBot="1">
      <c r="A11" s="13" t="s">
        <v>12</v>
      </c>
      <c r="B11" s="20">
        <v>12717.32</v>
      </c>
      <c r="C11" s="19" t="s">
        <v>14</v>
      </c>
      <c r="D11" s="16">
        <v>12</v>
      </c>
      <c r="E11" s="19" t="s">
        <v>15</v>
      </c>
      <c r="F11" s="27">
        <f>B11*D11-4007.82</f>
        <v>148600.02</v>
      </c>
      <c r="H11" s="20">
        <v>1100</v>
      </c>
      <c r="J11" s="17">
        <f t="shared" si="0"/>
        <v>13200</v>
      </c>
      <c r="K11" s="19" t="s">
        <v>15</v>
      </c>
      <c r="L11" s="28">
        <f t="shared" si="1"/>
        <v>161800.02</v>
      </c>
    </row>
    <row r="12" spans="1:12" ht="13.5" thickBot="1">
      <c r="A12" s="13" t="s">
        <v>13</v>
      </c>
      <c r="B12" s="20">
        <v>349385.85</v>
      </c>
      <c r="C12" s="19" t="s">
        <v>14</v>
      </c>
      <c r="D12" s="16">
        <v>12</v>
      </c>
      <c r="E12" s="19" t="s">
        <v>15</v>
      </c>
      <c r="F12" s="23">
        <f>B12*D12-110091.85</f>
        <v>4082538.3499999996</v>
      </c>
      <c r="G12" s="16">
        <v>1</v>
      </c>
      <c r="H12" s="20">
        <v>116413</v>
      </c>
      <c r="J12" s="24">
        <f>D12*H12-G12</f>
        <v>1396955</v>
      </c>
      <c r="K12" s="19" t="s">
        <v>15</v>
      </c>
      <c r="L12" s="18">
        <f t="shared" si="1"/>
        <v>5479493.35</v>
      </c>
    </row>
    <row r="13" spans="1:12" ht="15.75">
      <c r="A13" s="20"/>
      <c r="B13" s="20"/>
      <c r="F13" s="21">
        <f>SUM(F2:F12)</f>
        <v>6645147.279999999</v>
      </c>
      <c r="J13" s="22">
        <f>SUM(J2:J12)</f>
        <v>1758891</v>
      </c>
      <c r="L13" s="22">
        <f>SUM(L2:L12)</f>
        <v>8404038.28</v>
      </c>
    </row>
    <row r="14" spans="1:6" ht="13.5" thickBot="1">
      <c r="A14" s="20"/>
      <c r="B14" s="20"/>
      <c r="F14" s="20"/>
    </row>
    <row r="15" spans="2:10" ht="12.75">
      <c r="B15" s="20"/>
      <c r="F15" s="20"/>
      <c r="J15" s="17">
        <f>D9*H9</f>
        <v>17172</v>
      </c>
    </row>
    <row r="16" ht="12.75">
      <c r="B16" s="20"/>
    </row>
    <row r="17" ht="12.75">
      <c r="J17" s="26"/>
    </row>
    <row r="20" ht="12.75">
      <c r="L20" s="26">
        <f>F4+J4</f>
        <v>345704.58999999997</v>
      </c>
    </row>
    <row r="21" ht="12.75">
      <c r="J21" s="26">
        <f>D12*H12</f>
        <v>1396956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2021-10-07T18:10:52Z</cp:lastPrinted>
  <dcterms:created xsi:type="dcterms:W3CDTF">2018-09-26T15:48:55Z</dcterms:created>
  <dcterms:modified xsi:type="dcterms:W3CDTF">2022-01-18T21:32:07Z</dcterms:modified>
  <cp:category/>
  <cp:version/>
  <cp:contentType/>
  <cp:contentStatus/>
</cp:coreProperties>
</file>